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4145" windowHeight="8145" firstSheet="1" activeTab="1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Stavba!#REF!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Pol'!$A$1:$U$261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244" i="12" l="1"/>
  <c r="BA242" i="12"/>
  <c r="BA237" i="12"/>
  <c r="BA231" i="12"/>
  <c r="BA221" i="12"/>
  <c r="BA216" i="12"/>
  <c r="BA203" i="12"/>
  <c r="BA199" i="12"/>
  <c r="BA197" i="12"/>
  <c r="BA195" i="12"/>
  <c r="BA193" i="12"/>
  <c r="BA186" i="12"/>
  <c r="BA179" i="12"/>
  <c r="BA175" i="12"/>
  <c r="BA172" i="12"/>
  <c r="BA170" i="12"/>
  <c r="BA169" i="12"/>
  <c r="BA167" i="12"/>
  <c r="BA166" i="12"/>
  <c r="BA164" i="12"/>
  <c r="BA162" i="12"/>
  <c r="BA149" i="12"/>
  <c r="BA142" i="12"/>
  <c r="BA140" i="12"/>
  <c r="BA139" i="12"/>
  <c r="BA134" i="12"/>
  <c r="BA120" i="12"/>
  <c r="BA117" i="12"/>
  <c r="BA114" i="12"/>
  <c r="BA111" i="12"/>
  <c r="BA107" i="12"/>
  <c r="BA104" i="12"/>
  <c r="BA102" i="12"/>
  <c r="BA101" i="12"/>
  <c r="BA95" i="12"/>
  <c r="BA89" i="12"/>
  <c r="BA79" i="12"/>
  <c r="BA74" i="12"/>
  <c r="BA71" i="12"/>
  <c r="BA66" i="12"/>
  <c r="BA63" i="12"/>
  <c r="BA58" i="12"/>
  <c r="BA46" i="12"/>
  <c r="BA40" i="12"/>
  <c r="BA35" i="12"/>
  <c r="BA24" i="12"/>
  <c r="BA21" i="12"/>
  <c r="BA18" i="12"/>
  <c r="BA15" i="12"/>
  <c r="BA10" i="12"/>
  <c r="G8" i="12"/>
  <c r="I9" i="12"/>
  <c r="K9" i="12"/>
  <c r="M9" i="12"/>
  <c r="O9" i="12"/>
  <c r="Q9" i="12"/>
  <c r="U9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7" i="12"/>
  <c r="K17" i="12"/>
  <c r="M17" i="12"/>
  <c r="O17" i="12"/>
  <c r="Q17" i="12"/>
  <c r="U17" i="12"/>
  <c r="I20" i="12"/>
  <c r="K20" i="12"/>
  <c r="M20" i="12"/>
  <c r="O20" i="12"/>
  <c r="Q20" i="12"/>
  <c r="U20" i="12"/>
  <c r="I23" i="12"/>
  <c r="K23" i="12"/>
  <c r="M23" i="12"/>
  <c r="O23" i="12"/>
  <c r="Q23" i="12"/>
  <c r="U23" i="12"/>
  <c r="I26" i="12"/>
  <c r="K26" i="12"/>
  <c r="M26" i="12"/>
  <c r="O26" i="12"/>
  <c r="Q26" i="12"/>
  <c r="U26" i="12"/>
  <c r="I28" i="12"/>
  <c r="K28" i="12"/>
  <c r="M28" i="12"/>
  <c r="O28" i="12"/>
  <c r="Q28" i="12"/>
  <c r="U28" i="12"/>
  <c r="I30" i="12"/>
  <c r="K30" i="12"/>
  <c r="M30" i="12"/>
  <c r="O30" i="12"/>
  <c r="Q30" i="12"/>
  <c r="U30" i="12"/>
  <c r="I32" i="12"/>
  <c r="K32" i="12"/>
  <c r="M32" i="12"/>
  <c r="O32" i="12"/>
  <c r="Q32" i="12"/>
  <c r="U32" i="12"/>
  <c r="I34" i="12"/>
  <c r="K34" i="12"/>
  <c r="M34" i="12"/>
  <c r="O34" i="12"/>
  <c r="Q34" i="12"/>
  <c r="U34" i="12"/>
  <c r="I37" i="12"/>
  <c r="K37" i="12"/>
  <c r="M37" i="12"/>
  <c r="O37" i="12"/>
  <c r="Q37" i="12"/>
  <c r="U37" i="12"/>
  <c r="I39" i="12"/>
  <c r="K39" i="12"/>
  <c r="M39" i="12"/>
  <c r="O39" i="12"/>
  <c r="Q39" i="12"/>
  <c r="U39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I45" i="12"/>
  <c r="K45" i="12"/>
  <c r="M45" i="12"/>
  <c r="O45" i="12"/>
  <c r="Q45" i="12"/>
  <c r="U45" i="12"/>
  <c r="I51" i="12"/>
  <c r="K51" i="12"/>
  <c r="M51" i="12"/>
  <c r="O51" i="12"/>
  <c r="Q51" i="12"/>
  <c r="U51" i="12"/>
  <c r="I53" i="12"/>
  <c r="K53" i="12"/>
  <c r="M53" i="12"/>
  <c r="O53" i="12"/>
  <c r="Q53" i="12"/>
  <c r="U53" i="12"/>
  <c r="I55" i="12"/>
  <c r="K55" i="12"/>
  <c r="M55" i="12"/>
  <c r="O55" i="12"/>
  <c r="Q55" i="12"/>
  <c r="U55" i="12"/>
  <c r="I57" i="12"/>
  <c r="K57" i="12"/>
  <c r="M57" i="12"/>
  <c r="O57" i="12"/>
  <c r="Q57" i="12"/>
  <c r="U57" i="12"/>
  <c r="I60" i="12"/>
  <c r="K60" i="12"/>
  <c r="M60" i="12"/>
  <c r="O60" i="12"/>
  <c r="Q60" i="12"/>
  <c r="U60" i="12"/>
  <c r="I62" i="12"/>
  <c r="K62" i="12"/>
  <c r="M62" i="12"/>
  <c r="O62" i="12"/>
  <c r="Q62" i="12"/>
  <c r="U62" i="12"/>
  <c r="I65" i="12"/>
  <c r="K65" i="12"/>
  <c r="M65" i="12"/>
  <c r="O65" i="12"/>
  <c r="Q65" i="12"/>
  <c r="U65" i="12"/>
  <c r="I68" i="12"/>
  <c r="K68" i="12"/>
  <c r="M68" i="12"/>
  <c r="O68" i="12"/>
  <c r="Q68" i="12"/>
  <c r="U68" i="12"/>
  <c r="I70" i="12"/>
  <c r="K70" i="12"/>
  <c r="M70" i="12"/>
  <c r="O70" i="12"/>
  <c r="Q70" i="12"/>
  <c r="U70" i="12"/>
  <c r="I73" i="12"/>
  <c r="K73" i="12"/>
  <c r="M73" i="12"/>
  <c r="O73" i="12"/>
  <c r="Q73" i="12"/>
  <c r="U73" i="12"/>
  <c r="I76" i="12"/>
  <c r="K76" i="12"/>
  <c r="M76" i="12"/>
  <c r="O76" i="12"/>
  <c r="Q76" i="12"/>
  <c r="U76" i="12"/>
  <c r="I78" i="12"/>
  <c r="K78" i="12"/>
  <c r="M78" i="12"/>
  <c r="O78" i="12"/>
  <c r="Q78" i="12"/>
  <c r="U78" i="12"/>
  <c r="I81" i="12"/>
  <c r="K81" i="12"/>
  <c r="M81" i="12"/>
  <c r="O81" i="12"/>
  <c r="Q81" i="12"/>
  <c r="U81" i="12"/>
  <c r="G83" i="12"/>
  <c r="I84" i="12"/>
  <c r="K84" i="12"/>
  <c r="M84" i="12"/>
  <c r="O84" i="12"/>
  <c r="Q84" i="12"/>
  <c r="U84" i="12"/>
  <c r="I86" i="12"/>
  <c r="K86" i="12"/>
  <c r="M86" i="12"/>
  <c r="O86" i="12"/>
  <c r="Q86" i="12"/>
  <c r="U86" i="12"/>
  <c r="I88" i="12"/>
  <c r="K88" i="12"/>
  <c r="M88" i="12"/>
  <c r="O88" i="12"/>
  <c r="Q88" i="12"/>
  <c r="U88" i="12"/>
  <c r="I91" i="12"/>
  <c r="K91" i="12"/>
  <c r="M91" i="12"/>
  <c r="O91" i="12"/>
  <c r="Q91" i="12"/>
  <c r="U91" i="12"/>
  <c r="G93" i="12"/>
  <c r="I94" i="12"/>
  <c r="K94" i="12"/>
  <c r="M94" i="12"/>
  <c r="O94" i="12"/>
  <c r="Q94" i="12"/>
  <c r="U94" i="12"/>
  <c r="I97" i="12"/>
  <c r="K97" i="12"/>
  <c r="M97" i="12"/>
  <c r="O97" i="12"/>
  <c r="Q97" i="12"/>
  <c r="U97" i="12"/>
  <c r="G99" i="12"/>
  <c r="I100" i="12"/>
  <c r="K100" i="12"/>
  <c r="M100" i="12"/>
  <c r="O100" i="12"/>
  <c r="Q100" i="12"/>
  <c r="U100" i="12"/>
  <c r="I103" i="12"/>
  <c r="K103" i="12"/>
  <c r="M103" i="12"/>
  <c r="O103" i="12"/>
  <c r="Q103" i="12"/>
  <c r="U103" i="12"/>
  <c r="I106" i="12"/>
  <c r="K106" i="12"/>
  <c r="M106" i="12"/>
  <c r="O106" i="12"/>
  <c r="Q106" i="12"/>
  <c r="U106" i="12"/>
  <c r="I109" i="12"/>
  <c r="K109" i="12"/>
  <c r="M109" i="12"/>
  <c r="O109" i="12"/>
  <c r="Q109" i="12"/>
  <c r="U109" i="12"/>
  <c r="I110" i="12"/>
  <c r="K110" i="12"/>
  <c r="M110" i="12"/>
  <c r="O110" i="12"/>
  <c r="Q110" i="12"/>
  <c r="U110" i="12"/>
  <c r="I113" i="12"/>
  <c r="K113" i="12"/>
  <c r="M113" i="12"/>
  <c r="O113" i="12"/>
  <c r="Q113" i="12"/>
  <c r="U113" i="12"/>
  <c r="I115" i="12"/>
  <c r="K115" i="12"/>
  <c r="M115" i="12"/>
  <c r="O115" i="12"/>
  <c r="Q115" i="12"/>
  <c r="U115" i="12"/>
  <c r="I116" i="12"/>
  <c r="K116" i="12"/>
  <c r="M116" i="12"/>
  <c r="O116" i="12"/>
  <c r="Q116" i="12"/>
  <c r="U116" i="12"/>
  <c r="I119" i="12"/>
  <c r="K119" i="12"/>
  <c r="M119" i="12"/>
  <c r="O119" i="12"/>
  <c r="Q119" i="12"/>
  <c r="U119" i="12"/>
  <c r="I122" i="12"/>
  <c r="K122" i="12"/>
  <c r="M122" i="12"/>
  <c r="O122" i="12"/>
  <c r="Q122" i="12"/>
  <c r="U122" i="12"/>
  <c r="I125" i="12"/>
  <c r="K125" i="12"/>
  <c r="M125" i="12"/>
  <c r="O125" i="12"/>
  <c r="Q125" i="12"/>
  <c r="U125" i="12"/>
  <c r="I129" i="12"/>
  <c r="K129" i="12"/>
  <c r="M129" i="12"/>
  <c r="O129" i="12"/>
  <c r="Q129" i="12"/>
  <c r="U129" i="12"/>
  <c r="I133" i="12"/>
  <c r="K133" i="12"/>
  <c r="M133" i="12"/>
  <c r="O133" i="12"/>
  <c r="Q133" i="12"/>
  <c r="U133" i="12"/>
  <c r="I136" i="12"/>
  <c r="K136" i="12"/>
  <c r="M136" i="12"/>
  <c r="O136" i="12"/>
  <c r="Q136" i="12"/>
  <c r="U136" i="12"/>
  <c r="I138" i="12"/>
  <c r="K138" i="12"/>
  <c r="M138" i="12"/>
  <c r="O138" i="12"/>
  <c r="Q138" i="12"/>
  <c r="U138" i="12"/>
  <c r="I141" i="12"/>
  <c r="K141" i="12"/>
  <c r="M141" i="12"/>
  <c r="O141" i="12"/>
  <c r="Q141" i="12"/>
  <c r="U141" i="12"/>
  <c r="I144" i="12"/>
  <c r="K144" i="12"/>
  <c r="M144" i="12"/>
  <c r="O144" i="12"/>
  <c r="Q144" i="12"/>
  <c r="U144" i="12"/>
  <c r="I146" i="12"/>
  <c r="K146" i="12"/>
  <c r="M146" i="12"/>
  <c r="O146" i="12"/>
  <c r="Q146" i="12"/>
  <c r="U146" i="12"/>
  <c r="I148" i="12"/>
  <c r="K148" i="12"/>
  <c r="M148" i="12"/>
  <c r="O148" i="12"/>
  <c r="Q148" i="12"/>
  <c r="U148" i="12"/>
  <c r="I150" i="12"/>
  <c r="K150" i="12"/>
  <c r="M150" i="12"/>
  <c r="O150" i="12"/>
  <c r="Q150" i="12"/>
  <c r="U150" i="12"/>
  <c r="I152" i="12"/>
  <c r="K152" i="12"/>
  <c r="M152" i="12"/>
  <c r="O152" i="12"/>
  <c r="Q152" i="12"/>
  <c r="U152" i="12"/>
  <c r="I153" i="12"/>
  <c r="K153" i="12"/>
  <c r="M153" i="12"/>
  <c r="O153" i="12"/>
  <c r="Q153" i="12"/>
  <c r="U153" i="12"/>
  <c r="I154" i="12"/>
  <c r="K154" i="12"/>
  <c r="M154" i="12"/>
  <c r="O154" i="12"/>
  <c r="Q154" i="12"/>
  <c r="U154" i="12"/>
  <c r="I155" i="12"/>
  <c r="K155" i="12"/>
  <c r="M155" i="12"/>
  <c r="O155" i="12"/>
  <c r="Q155" i="12"/>
  <c r="U155" i="12"/>
  <c r="I157" i="12"/>
  <c r="K157" i="12"/>
  <c r="M157" i="12"/>
  <c r="O157" i="12"/>
  <c r="Q157" i="12"/>
  <c r="U157" i="12"/>
  <c r="I158" i="12"/>
  <c r="K158" i="12"/>
  <c r="M158" i="12"/>
  <c r="O158" i="12"/>
  <c r="Q158" i="12"/>
  <c r="U158" i="12"/>
  <c r="I160" i="12"/>
  <c r="K160" i="12"/>
  <c r="M160" i="12"/>
  <c r="O160" i="12"/>
  <c r="Q160" i="12"/>
  <c r="U160" i="12"/>
  <c r="I161" i="12"/>
  <c r="K161" i="12"/>
  <c r="M161" i="12"/>
  <c r="O161" i="12"/>
  <c r="Q161" i="12"/>
  <c r="U161" i="12"/>
  <c r="I163" i="12"/>
  <c r="K163" i="12"/>
  <c r="M163" i="12"/>
  <c r="O163" i="12"/>
  <c r="Q163" i="12"/>
  <c r="U163" i="12"/>
  <c r="I165" i="12"/>
  <c r="K165" i="12"/>
  <c r="M165" i="12"/>
  <c r="O165" i="12"/>
  <c r="Q165" i="12"/>
  <c r="U165" i="12"/>
  <c r="I168" i="12"/>
  <c r="K168" i="12"/>
  <c r="M168" i="12"/>
  <c r="O168" i="12"/>
  <c r="Q168" i="12"/>
  <c r="U168" i="12"/>
  <c r="I171" i="12"/>
  <c r="K171" i="12"/>
  <c r="M171" i="12"/>
  <c r="O171" i="12"/>
  <c r="Q171" i="12"/>
  <c r="U171" i="12"/>
  <c r="I174" i="12"/>
  <c r="K174" i="12"/>
  <c r="M174" i="12"/>
  <c r="O174" i="12"/>
  <c r="Q174" i="12"/>
  <c r="U174" i="12"/>
  <c r="G177" i="12"/>
  <c r="I178" i="12"/>
  <c r="K178" i="12"/>
  <c r="M178" i="12"/>
  <c r="O178" i="12"/>
  <c r="Q178" i="12"/>
  <c r="U178" i="12"/>
  <c r="I180" i="12"/>
  <c r="K180" i="12"/>
  <c r="M180" i="12"/>
  <c r="O180" i="12"/>
  <c r="Q180" i="12"/>
  <c r="U180" i="12"/>
  <c r="I182" i="12"/>
  <c r="K182" i="12"/>
  <c r="M182" i="12"/>
  <c r="O182" i="12"/>
  <c r="Q182" i="12"/>
  <c r="U182" i="12"/>
  <c r="I184" i="12"/>
  <c r="K184" i="12"/>
  <c r="M184" i="12"/>
  <c r="O184" i="12"/>
  <c r="Q184" i="12"/>
  <c r="U184" i="12"/>
  <c r="I185" i="12"/>
  <c r="K185" i="12"/>
  <c r="M185" i="12"/>
  <c r="O185" i="12"/>
  <c r="Q185" i="12"/>
  <c r="U185" i="12"/>
  <c r="I188" i="12"/>
  <c r="K188" i="12"/>
  <c r="M188" i="12"/>
  <c r="O188" i="12"/>
  <c r="Q188" i="12"/>
  <c r="U188" i="12"/>
  <c r="I190" i="12"/>
  <c r="K190" i="12"/>
  <c r="M190" i="12"/>
  <c r="O190" i="12"/>
  <c r="Q190" i="12"/>
  <c r="U190" i="12"/>
  <c r="I192" i="12"/>
  <c r="K192" i="12"/>
  <c r="M192" i="12"/>
  <c r="O192" i="12"/>
  <c r="Q192" i="12"/>
  <c r="U192" i="12"/>
  <c r="I194" i="12"/>
  <c r="K194" i="12"/>
  <c r="M194" i="12"/>
  <c r="O194" i="12"/>
  <c r="Q194" i="12"/>
  <c r="U194" i="12"/>
  <c r="I196" i="12"/>
  <c r="K196" i="12"/>
  <c r="M196" i="12"/>
  <c r="O196" i="12"/>
  <c r="Q196" i="12"/>
  <c r="U196" i="12"/>
  <c r="I198" i="12"/>
  <c r="K198" i="12"/>
  <c r="M198" i="12"/>
  <c r="O198" i="12"/>
  <c r="Q198" i="12"/>
  <c r="U198" i="12"/>
  <c r="I200" i="12"/>
  <c r="K200" i="12"/>
  <c r="M200" i="12"/>
  <c r="O200" i="12"/>
  <c r="Q200" i="12"/>
  <c r="U200" i="12"/>
  <c r="G201" i="12"/>
  <c r="I202" i="12"/>
  <c r="K202" i="12"/>
  <c r="M202" i="12"/>
  <c r="O202" i="12"/>
  <c r="Q202" i="12"/>
  <c r="U202" i="12"/>
  <c r="I206" i="12"/>
  <c r="K206" i="12"/>
  <c r="M206" i="12"/>
  <c r="O206" i="12"/>
  <c r="Q206" i="12"/>
  <c r="U206" i="12"/>
  <c r="I208" i="12"/>
  <c r="K208" i="12"/>
  <c r="M208" i="12"/>
  <c r="O208" i="12"/>
  <c r="Q208" i="12"/>
  <c r="U208" i="12"/>
  <c r="I210" i="12"/>
  <c r="K210" i="12"/>
  <c r="M210" i="12"/>
  <c r="O210" i="12"/>
  <c r="Q210" i="12"/>
  <c r="U210" i="12"/>
  <c r="I212" i="12"/>
  <c r="K212" i="12"/>
  <c r="M212" i="12"/>
  <c r="O212" i="12"/>
  <c r="Q212" i="12"/>
  <c r="U212" i="12"/>
  <c r="I215" i="12"/>
  <c r="K215" i="12"/>
  <c r="M215" i="12"/>
  <c r="O215" i="12"/>
  <c r="Q215" i="12"/>
  <c r="U215" i="12"/>
  <c r="I218" i="12"/>
  <c r="K218" i="12"/>
  <c r="M218" i="12"/>
  <c r="O218" i="12"/>
  <c r="Q218" i="12"/>
  <c r="U218" i="12"/>
  <c r="I220" i="12"/>
  <c r="K220" i="12"/>
  <c r="M220" i="12"/>
  <c r="O220" i="12"/>
  <c r="Q220" i="12"/>
  <c r="U220" i="12"/>
  <c r="I223" i="12"/>
  <c r="K223" i="12"/>
  <c r="M223" i="12"/>
  <c r="O223" i="12"/>
  <c r="Q223" i="12"/>
  <c r="U223" i="12"/>
  <c r="G225" i="12"/>
  <c r="I226" i="12"/>
  <c r="I225" i="12" s="1"/>
  <c r="K226" i="12"/>
  <c r="K225" i="12" s="1"/>
  <c r="M226" i="12"/>
  <c r="M225" i="12" s="1"/>
  <c r="O226" i="12"/>
  <c r="O225" i="12" s="1"/>
  <c r="Q226" i="12"/>
  <c r="Q225" i="12" s="1"/>
  <c r="U226" i="12"/>
  <c r="U225" i="12" s="1"/>
  <c r="G227" i="12"/>
  <c r="I228" i="12"/>
  <c r="K228" i="12"/>
  <c r="M228" i="12"/>
  <c r="O228" i="12"/>
  <c r="Q228" i="12"/>
  <c r="U228" i="12"/>
  <c r="I230" i="12"/>
  <c r="K230" i="12"/>
  <c r="M230" i="12"/>
  <c r="O230" i="12"/>
  <c r="Q230" i="12"/>
  <c r="U230" i="12"/>
  <c r="I233" i="12"/>
  <c r="K233" i="12"/>
  <c r="M233" i="12"/>
  <c r="O233" i="12"/>
  <c r="Q233" i="12"/>
  <c r="U233" i="12"/>
  <c r="I234" i="12"/>
  <c r="K234" i="12"/>
  <c r="M234" i="12"/>
  <c r="O234" i="12"/>
  <c r="Q234" i="12"/>
  <c r="U234" i="12"/>
  <c r="I236" i="12"/>
  <c r="K236" i="12"/>
  <c r="M236" i="12"/>
  <c r="O236" i="12"/>
  <c r="Q236" i="12"/>
  <c r="U236" i="12"/>
  <c r="I238" i="12"/>
  <c r="K238" i="12"/>
  <c r="M238" i="12"/>
  <c r="O238" i="12"/>
  <c r="Q238" i="12"/>
  <c r="U238" i="12"/>
  <c r="I239" i="12"/>
  <c r="K239" i="12"/>
  <c r="M239" i="12"/>
  <c r="O239" i="12"/>
  <c r="Q239" i="12"/>
  <c r="U239" i="12"/>
  <c r="G240" i="12"/>
  <c r="I241" i="12"/>
  <c r="K241" i="12"/>
  <c r="M241" i="12"/>
  <c r="O241" i="12"/>
  <c r="O240" i="12" s="1"/>
  <c r="Q241" i="12"/>
  <c r="U241" i="12"/>
  <c r="I243" i="12"/>
  <c r="K243" i="12"/>
  <c r="K240" i="12" s="1"/>
  <c r="M243" i="12"/>
  <c r="O243" i="12"/>
  <c r="Q243" i="12"/>
  <c r="U243" i="12"/>
  <c r="U240" i="12" s="1"/>
  <c r="G245" i="12"/>
  <c r="I246" i="12"/>
  <c r="K246" i="12"/>
  <c r="M246" i="12"/>
  <c r="O246" i="12"/>
  <c r="O245" i="12" s="1"/>
  <c r="Q246" i="12"/>
  <c r="U246" i="12"/>
  <c r="I248" i="12"/>
  <c r="K248" i="12"/>
  <c r="K245" i="12" s="1"/>
  <c r="M248" i="12"/>
  <c r="O248" i="12"/>
  <c r="Q248" i="12"/>
  <c r="U248" i="12"/>
  <c r="U245" i="12" s="1"/>
  <c r="G250" i="12"/>
  <c r="I251" i="12"/>
  <c r="K251" i="12"/>
  <c r="M251" i="12"/>
  <c r="O251" i="12"/>
  <c r="Q251" i="12"/>
  <c r="U251" i="12"/>
  <c r="I252" i="12"/>
  <c r="K252" i="12"/>
  <c r="M252" i="12"/>
  <c r="O252" i="12"/>
  <c r="Q252" i="12"/>
  <c r="U252" i="12"/>
  <c r="I253" i="12"/>
  <c r="K253" i="12"/>
  <c r="M253" i="12"/>
  <c r="O253" i="12"/>
  <c r="Q253" i="12"/>
  <c r="U253" i="12"/>
  <c r="I254" i="12"/>
  <c r="K254" i="12"/>
  <c r="M254" i="12"/>
  <c r="O254" i="12"/>
  <c r="Q254" i="12"/>
  <c r="U254" i="12"/>
  <c r="I255" i="12"/>
  <c r="K255" i="12"/>
  <c r="M255" i="12"/>
  <c r="O255" i="12"/>
  <c r="Q255" i="12"/>
  <c r="U255" i="12"/>
  <c r="I256" i="12"/>
  <c r="K256" i="12"/>
  <c r="M256" i="12"/>
  <c r="O256" i="12"/>
  <c r="Q256" i="12"/>
  <c r="U256" i="12"/>
  <c r="I257" i="12"/>
  <c r="K257" i="12"/>
  <c r="M257" i="12"/>
  <c r="O257" i="12"/>
  <c r="Q257" i="12"/>
  <c r="U257" i="12"/>
  <c r="G258" i="12"/>
  <c r="U258" i="12"/>
  <c r="I259" i="12"/>
  <c r="I258" i="12" s="1"/>
  <c r="K259" i="12"/>
  <c r="K258" i="12" s="1"/>
  <c r="M259" i="12"/>
  <c r="M258" i="12" s="1"/>
  <c r="O259" i="12"/>
  <c r="O258" i="12" s="1"/>
  <c r="Q259" i="12"/>
  <c r="Q258" i="12" s="1"/>
  <c r="U259" i="12"/>
  <c r="F40" i="1"/>
  <c r="G40" i="1"/>
  <c r="H40" i="1"/>
  <c r="I40" i="1"/>
  <c r="J39" i="1" s="1"/>
  <c r="J40" i="1" s="1"/>
  <c r="I21" i="1"/>
  <c r="J28" i="1"/>
  <c r="J26" i="1"/>
  <c r="G38" i="1"/>
  <c r="F38" i="1"/>
  <c r="H32" i="1"/>
  <c r="J23" i="1"/>
  <c r="J24" i="1"/>
  <c r="J25" i="1"/>
  <c r="J27" i="1"/>
  <c r="E24" i="1"/>
  <c r="E26" i="1"/>
  <c r="U227" i="12" l="1"/>
  <c r="K227" i="12"/>
  <c r="O227" i="12"/>
  <c r="M177" i="12"/>
  <c r="Q177" i="12"/>
  <c r="I177" i="12"/>
  <c r="O83" i="12"/>
  <c r="U83" i="12"/>
  <c r="K83" i="12"/>
  <c r="Q8" i="12"/>
  <c r="I8" i="12"/>
  <c r="O250" i="12"/>
  <c r="U250" i="12"/>
  <c r="K250" i="12"/>
  <c r="Q201" i="12"/>
  <c r="I201" i="12"/>
  <c r="M201" i="12"/>
  <c r="Q99" i="12"/>
  <c r="I99" i="12"/>
  <c r="M99" i="12"/>
  <c r="M83" i="12"/>
  <c r="Q83" i="12"/>
  <c r="I83" i="12"/>
  <c r="M250" i="12"/>
  <c r="Q250" i="12"/>
  <c r="I250" i="12"/>
  <c r="Q240" i="12"/>
  <c r="I240" i="12"/>
  <c r="M240" i="12"/>
  <c r="O201" i="12"/>
  <c r="U201" i="12"/>
  <c r="K201" i="12"/>
  <c r="O99" i="12"/>
  <c r="U99" i="12"/>
  <c r="K99" i="12"/>
  <c r="Q93" i="12"/>
  <c r="I93" i="12"/>
  <c r="M93" i="12"/>
  <c r="M8" i="12"/>
  <c r="M245" i="12"/>
  <c r="Q245" i="12"/>
  <c r="I245" i="12"/>
  <c r="M227" i="12"/>
  <c r="Q227" i="12"/>
  <c r="I227" i="12"/>
  <c r="O177" i="12"/>
  <c r="U177" i="12"/>
  <c r="K177" i="12"/>
  <c r="O93" i="12"/>
  <c r="U93" i="12"/>
  <c r="K93" i="12"/>
  <c r="O8" i="12"/>
  <c r="U8" i="12"/>
  <c r="K8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<sst xmlns="http://schemas.openxmlformats.org/spreadsheetml/2006/main" count="1096" uniqueCount="445">
  <si>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</si>
  <si>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</si>
  <si>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</si>
  <si>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</si>
  <si>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</si>
  <si>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</si>
  <si>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</si>
  <si>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</si>
  <si>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</si>
  <si>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</si>
  <si>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</si>
  <si>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</si>
  <si>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</si>
  <si>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</si>
  <si>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</si>
  <si>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</si>
  <si>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</si>
  <si>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</si>
  <si>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</si>
  <si>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</si>
  <si>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</si>
  <si>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</si>
  <si>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</si>
  <si>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</si>
  <si>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</si>
  <si>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</si>
  <si>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</si>
  <si>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</si>
  <si>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</si>
  <si>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</si>
  <si>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</si>
  <si>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</si>
  <si>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</si>
  <si>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</si>
  <si>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</si>
  <si>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</si>
  <si>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</si>
  <si>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</si>
  <si>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</si>
  <si>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</si>
  <si>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</si>
  <si>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</si>
  <si>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</si>
  <si>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</si>
  <si>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</si>
  <si>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ing. Daniel Šimmer</t>
  </si>
  <si>
    <t>Oprava prostoru na parc. č.172, k.ú. Kostomlaty pod Milešovkou</t>
  </si>
  <si>
    <t>Obec Kostomlaty pod Milešovkou</t>
  </si>
  <si>
    <t>Lhenická 310</t>
  </si>
  <si>
    <t>Kostomlaty pod Milešovkou</t>
  </si>
  <si>
    <t>41754</t>
  </si>
  <si>
    <t>00266396</t>
  </si>
  <si>
    <t>CZ00266396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</si>
  <si>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</si>
  <si>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</si>
  <si>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</si>
  <si>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</si>
  <si>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</si>
  <si>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</si>
  <si>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</si>
  <si>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</si>
  <si>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</si>
  <si>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</si>
  <si>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</si>
  <si>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</si>
  <si>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</si>
  <si>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</si>
  <si>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</si>
  <si>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</si>
  <si>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93</t>
  </si>
  <si>
    <t>Dokončovací práce inž.staveb</t>
  </si>
  <si>
    <t>97</t>
  </si>
  <si>
    <t>Prorážení otvorů</t>
  </si>
  <si>
    <t>99</t>
  </si>
  <si>
    <t>Staveništní přesun hmot</t>
  </si>
  <si>
    <t>M46</t>
  </si>
  <si>
    <t>Zemní práce při montážích</t>
  </si>
  <si>
    <t>ON</t>
  </si>
  <si>
    <t>VN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</si>
  <si>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</si>
  <si>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</si>
  <si>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</si>
  <si>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</si>
  <si>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</si>
  <si>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</si>
  <si>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</si>
  <si>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</si>
  <si>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</si>
  <si>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</si>
  <si>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</si>
  <si>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</si>
  <si>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</si>
  <si>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</si>
  <si>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</si>
  <si>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</si>
  <si>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</si>
  <si>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</si>
  <si>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</si>
  <si>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</si>
  <si>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</si>
  <si>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</si>
  <si>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</si>
  <si>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</si>
  <si>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</si>
  <si>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</si>
  <si>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</si>
  <si>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184807111R00</t>
  </si>
  <si>
    <t>Ochrana stromu bedněním - zřízení</t>
  </si>
  <si>
    <t>m2</t>
  </si>
  <si>
    <t>POL1_0</t>
  </si>
  <si>
    <t>Ochrana stromu bedněním před poškozením stavebním provozem</t>
  </si>
  <si>
    <t>POP</t>
  </si>
  <si>
    <t>ochrana stromu:4,00*3,50*2</t>
  </si>
  <si>
    <t>VV</t>
  </si>
  <si>
    <t>ochrana značek:4,00*2,00*1,00*3</t>
  </si>
  <si>
    <t>184807112R00</t>
  </si>
  <si>
    <t>Ochrana stromu bedněním - odstranění</t>
  </si>
  <si>
    <t>113106231R00</t>
  </si>
  <si>
    <t>Rozebrání dlažeb ze zámkové dlažby v kamenivu</t>
  </si>
  <si>
    <t>Rozebrání dlažeb, panelů s přemístěním hmot na skládku na vzdálenost do 3 m nebo s naložením na dopravní prostředek</t>
  </si>
  <si>
    <t>dle výkazu základních výměr:3,22</t>
  </si>
  <si>
    <t>113202111R00</t>
  </si>
  <si>
    <t>Vytrhání obrub obrubníků silničních</t>
  </si>
  <si>
    <t>m</t>
  </si>
  <si>
    <t>s vybouráním lože, s přemístěním hmot na skládku na vzdálenost do 3 m nebo naložením na dopravní prostředek</t>
  </si>
  <si>
    <t>dle výkazu základních výměr:4,95</t>
  </si>
  <si>
    <t>113109330R00</t>
  </si>
  <si>
    <t>Odstranění podkladu pl.50 m2, bet.prostý tl.30 cm</t>
  </si>
  <si>
    <t>z betonu prostého plochy do 50 m2</t>
  </si>
  <si>
    <t>bourání podkl. stáv. kom.:28,91</t>
  </si>
  <si>
    <t>113109310R00</t>
  </si>
  <si>
    <t>Odstranění podkladu pl.50 m2, bet.prostý tl.10 cm</t>
  </si>
  <si>
    <t>113108310R00</t>
  </si>
  <si>
    <t>Odstranění podkladu pl.do 50 m2, živice tl. 10 cm</t>
  </si>
  <si>
    <t>napojení dešťové kanalizace:5,20</t>
  </si>
  <si>
    <t>113107530R00</t>
  </si>
  <si>
    <t>Odstranění podkladu pl. 50 m2,kam.drcené tl.30 cm</t>
  </si>
  <si>
    <t>113151218R00</t>
  </si>
  <si>
    <t>Fréz.živič krytu nad 500 m2, bez překážek, tl.9 cm</t>
  </si>
  <si>
    <t>dle výkazu základních výměr:770,55</t>
  </si>
  <si>
    <t>121101102R00</t>
  </si>
  <si>
    <t>Sejmutí ornice s přemístěním přes 50 do 100 m</t>
  </si>
  <si>
    <t>m3</t>
  </si>
  <si>
    <t>53,80*0,15</t>
  </si>
  <si>
    <t>122201102R00</t>
  </si>
  <si>
    <t>Odkopávky nezapažené v hor. 3 do 1000 m3</t>
  </si>
  <si>
    <t>Odkopávky a prokopávky nezapažené s přehozením výkopku na vzdálenost do 3 m nebo s naložením na dopravní prostředek.</t>
  </si>
  <si>
    <t>dle výkazu základních výměr:214,03</t>
  </si>
  <si>
    <t>122201109R00</t>
  </si>
  <si>
    <t>Příplatek za lepivost - odkopávky v hor. 3</t>
  </si>
  <si>
    <t>214,03*0,50</t>
  </si>
  <si>
    <t>132201110R00</t>
  </si>
  <si>
    <t>Hloubení rýh š.do 60 cm v hor.3 do 50 m3, STROJNĚ</t>
  </si>
  <si>
    <t>Hloubení rýh zapažených i nezapažených s urovnáním dna do předepsaného profilu a spádu, s přehozením výkopku na přilehlém terénu na vzdálenost do 3 m od podélné osy rýhy nebo s naložením výkopku na dopravní prostředek.</t>
  </si>
  <si>
    <t>potrubní vedení a vpusť:11,60</t>
  </si>
  <si>
    <t>drenáž:14,20</t>
  </si>
  <si>
    <t>132201119R00</t>
  </si>
  <si>
    <t>Příplatek za lepivost - hloubení rýh 60 cm v hor.3</t>
  </si>
  <si>
    <t>161101101R00</t>
  </si>
  <si>
    <t>Svislé přemístění výkopku z hor.1-4 do 2,5 m</t>
  </si>
  <si>
    <t>162701105RT3</t>
  </si>
  <si>
    <t>Vodorovné přemístění výkopku z hor.1-4 do 10000 m, nosnost 12 t</t>
  </si>
  <si>
    <t>Vodorovné přemístění výkopku po suchu, bez ohledu na druh dopravního prostředku, bez naložení výkopku, avšak se složením bez rozhrnutí.</t>
  </si>
  <si>
    <t>odkopávky:214,03</t>
  </si>
  <si>
    <t>potrubní vedení a vpusť:3,36</t>
  </si>
  <si>
    <t>dovoz ornice:5,66</t>
  </si>
  <si>
    <t>162701109R00</t>
  </si>
  <si>
    <t>Příplatek k vod. přemístění hor.1-4 za další 1 km</t>
  </si>
  <si>
    <t>237,25*6</t>
  </si>
  <si>
    <t>199000005R00</t>
  </si>
  <si>
    <t>Poplatek za skládku zeminy 1- 4</t>
  </si>
  <si>
    <t>t</t>
  </si>
  <si>
    <t>214,03*1,80</t>
  </si>
  <si>
    <t>199000003R00</t>
  </si>
  <si>
    <t>Poplatek za skládku horniny 5 - 7</t>
  </si>
  <si>
    <t>5,20*0,30</t>
  </si>
  <si>
    <t>175101101R00</t>
  </si>
  <si>
    <t>Obsyp potrubí bez prohození sypaniny</t>
  </si>
  <si>
    <t>Obsyp potrubí sypaninou z vhodných hornin tř. 1 - 4 nebo materiálem připraveným podél výkopu ve vzdálenosti do 3 m od jeho kraje, pro jakoukoliv hloubku výkopu a jakoukoliv míru zhutnění.</t>
  </si>
  <si>
    <t>(16,00*0,75*0,30)-0,32</t>
  </si>
  <si>
    <t>58337310R</t>
  </si>
  <si>
    <t>Štěrkopísek frakce 0-4 tř.B</t>
  </si>
  <si>
    <t>POL3_0</t>
  </si>
  <si>
    <t>3,28*1,80</t>
  </si>
  <si>
    <t>174101101R00</t>
  </si>
  <si>
    <t>Zásyp jam, rýh, šachet se zhutněním</t>
  </si>
  <si>
    <t>Zásyp sypaninou z jakékoliv horniny s uložením výkopku po vrstvách, se zhutněním</t>
  </si>
  <si>
    <t>dešťová kanalizace:4,24</t>
  </si>
  <si>
    <t>181101102R00</t>
  </si>
  <si>
    <t>Úprava pláně v zářezech v hor. 1-4, se zhutněním</t>
  </si>
  <si>
    <t>vyrovnáním výškových rozdílů</t>
  </si>
  <si>
    <t>424,50+394,68</t>
  </si>
  <si>
    <t>122101401R00</t>
  </si>
  <si>
    <t>Vykopávky v zemníku v hor. 2 do 100 m3</t>
  </si>
  <si>
    <t>natěžení ornice:8,07</t>
  </si>
  <si>
    <t>162201102R00</t>
  </si>
  <si>
    <t>Vodorovné přemístění výkopku z hor.1-4 do 50 m</t>
  </si>
  <si>
    <t>přemístění natěžené ornice:8,07*2</t>
  </si>
  <si>
    <t>181301102R00</t>
  </si>
  <si>
    <t>Rozprostření ornice, rovina, tl. 10-15 cm,do 500m2</t>
  </si>
  <si>
    <t>Rozprostření a urovnání ornice s případným nutným přemístěním hromad nebo dočasných skládek na místo potřeby ze vzdálenosti do 30 m, v rovině nebo ve svahu do 1 : 5.</t>
  </si>
  <si>
    <t>8,94+77,43</t>
  </si>
  <si>
    <t>10364200R</t>
  </si>
  <si>
    <t>Ornice pro pozemkové úpravy</t>
  </si>
  <si>
    <t>dle výkazu základních výměr:5,66</t>
  </si>
  <si>
    <t>180405111R00</t>
  </si>
  <si>
    <t>Založení trávníků ve veget. prefa.výsevem v rovině</t>
  </si>
  <si>
    <t>Založení trávníku ve vegetačních prefabrikátech s doplněním ornice nebo substrátu ve vrstvě do 7 cm s utužením vodou a s případným naložením, odvozem odpadu do 20 km a se složením</t>
  </si>
  <si>
    <t>dle výkazu základních výměr:21,25</t>
  </si>
  <si>
    <t>183400010RAA</t>
  </si>
  <si>
    <t>Příprava půdy pro výsadbu v rovině, ruční, chemické odplevelení, rytí, hnojení</t>
  </si>
  <si>
    <t>POL2_0</t>
  </si>
  <si>
    <t>86,37</t>
  </si>
  <si>
    <t>212572121R00</t>
  </si>
  <si>
    <t>Lože trativodu z kameniva drobného těženého</t>
  </si>
  <si>
    <t>128,50*0,20*0,10</t>
  </si>
  <si>
    <t>212531111R00</t>
  </si>
  <si>
    <t>Výplň odvodňov. trativodů kam. hrubě drcen. 63 mm</t>
  </si>
  <si>
    <t>128,50*0,30*0,30</t>
  </si>
  <si>
    <t>212971110R00</t>
  </si>
  <si>
    <t>Opláštění trativodů z geotext., do sklonu 1:2,5</t>
  </si>
  <si>
    <t>v rýze nebo v zářezu se stěnami</t>
  </si>
  <si>
    <t>(0,20+0,30)*2*128,5</t>
  </si>
  <si>
    <t>67352004R</t>
  </si>
  <si>
    <t>Geotextilie netkaná PK-Nontex PET 300 g/m2</t>
  </si>
  <si>
    <t>128,50*1,15</t>
  </si>
  <si>
    <t>451541111R00</t>
  </si>
  <si>
    <t>Lože pod potrubí ze štěrkodrtě 0 - 63 mm</t>
  </si>
  <si>
    <t>Lože pod potrubí, stoky a drobné objekty</t>
  </si>
  <si>
    <t>podklad pod betonové lože žlabu:2,50</t>
  </si>
  <si>
    <t>451573111R00</t>
  </si>
  <si>
    <t>Lože pod potrubí ze štěrkopísku do 63 mm</t>
  </si>
  <si>
    <t>dešťová kanalizace:16,00*1,00*0,10</t>
  </si>
  <si>
    <t>597121211R00</t>
  </si>
  <si>
    <t>Montáž odvod.mikroštěrbinových trub -trouba dl.1 m</t>
  </si>
  <si>
    <t>kus</t>
  </si>
  <si>
    <t>zřízení podkladního betonu tl. 100 mm, položení lože ze suchého betonu tl. 30 mm a montáž trub</t>
  </si>
  <si>
    <t>montáž mikroštěrbinových trub šířky do 250 mm</t>
  </si>
  <si>
    <t>SPCM 1</t>
  </si>
  <si>
    <t>TZD-Q 220/250/1000, štěrbinový žlab s průběžnou štěrbinou</t>
  </si>
  <si>
    <t>výrobce BETONIKA spol. s r. o.</t>
  </si>
  <si>
    <t>23,00*1,01</t>
  </si>
  <si>
    <t>SPCM 2</t>
  </si>
  <si>
    <t>TZD-Q 220/250/1000-MV, zat. D 400, výtokový dílec (2 mřížky)</t>
  </si>
  <si>
    <t>1*1,01</t>
  </si>
  <si>
    <t>597121261R00</t>
  </si>
  <si>
    <t>Montáž odvod.mikroštěrbinových trub - čisticí kus</t>
  </si>
  <si>
    <t>SPCM 3</t>
  </si>
  <si>
    <t>TZD-Q 220/250/1000-M, zat D 400, čistící dílec (1 mřížka)</t>
  </si>
  <si>
    <t>Výrobce BETONIKA spol. s r. o.</t>
  </si>
  <si>
    <t>SPCM 4</t>
  </si>
  <si>
    <t>S koš pozink. do výtokového dílce, štěrbin. žlabu TZD-Q 200/250/1000-MV</t>
  </si>
  <si>
    <t>597121291R00</t>
  </si>
  <si>
    <t>Montáž odvodňov.mikroštěrbinových trub - záslepka</t>
  </si>
  <si>
    <t>SPCM 5</t>
  </si>
  <si>
    <t>TZD - Q 220/D, krytka (ucpávka) štěrbinových žlabů</t>
  </si>
  <si>
    <t>SPCM 6</t>
  </si>
  <si>
    <t>TZD - Q 220/H, krytka (ucpávka) štěrbinových žlabů</t>
  </si>
  <si>
    <t>SPCM 7</t>
  </si>
  <si>
    <t>Rošt do štěrbinového žlabu velkého a malého, 500x120 mm</t>
  </si>
  <si>
    <t>23,00*2</t>
  </si>
  <si>
    <t>2+1</t>
  </si>
  <si>
    <t>564861111R00</t>
  </si>
  <si>
    <t>Podklad ze štěrkodrti po zhutnění tloušťky 20 cm</t>
  </si>
  <si>
    <t>živičné plochy 50%:724,78*0,50</t>
  </si>
  <si>
    <t>zámková dlažba:11,04</t>
  </si>
  <si>
    <t>plastová dlažba:21,25</t>
  </si>
  <si>
    <t>564851111R00</t>
  </si>
  <si>
    <t>Podklad ze štěrkodrti po zhutnění tloušťky 15 cm</t>
  </si>
  <si>
    <t>dlážděné plochy:20,05+1,36</t>
  </si>
  <si>
    <t>štěrková plocha:40,70</t>
  </si>
  <si>
    <t>564762111R00</t>
  </si>
  <si>
    <t>Podklad z kam.drceného 32-63 s výplň.kamen. 20 cm</t>
  </si>
  <si>
    <t>Podklad nebo kryt z kameniva hrubého drceného vel. 32 - 63 mm s výplňovým kamenivem (vibrovaný štěrk), s rozprostřením, vlhčením a zhutněním</t>
  </si>
  <si>
    <t>štěrková plocha vjezdu 82/3:40,70</t>
  </si>
  <si>
    <t>564112115R00</t>
  </si>
  <si>
    <t>Podklad z bet.recyklátu fr. 0-16 po zhutn.tl.15 cm</t>
  </si>
  <si>
    <t>564113509R00</t>
  </si>
  <si>
    <t>Podklad z asf.recyklátu fr. 0-32 po zhutn.tl.9 cm</t>
  </si>
  <si>
    <t>Podklad nebo podsyp z recyklovaného materiálu</t>
  </si>
  <si>
    <t>z asfaltového recyklátu</t>
  </si>
  <si>
    <t>596215020R00</t>
  </si>
  <si>
    <t>Kladení zámkové dlažby tl. 6 cm do drtě tl. 3 cm</t>
  </si>
  <si>
    <t>s provedením lože z kameniva drceného, s vyplněním spár, s dvojitým hutněním vibrováním, a se smetením přebytečného materiálu na krajnici. S dodáním hmot pro lože a výplň spár.</t>
  </si>
  <si>
    <t>20,05+1,36</t>
  </si>
  <si>
    <t>59245110R</t>
  </si>
  <si>
    <t>Dlažba sklad. HOLLAND I 20x10x6 cm přírodní</t>
  </si>
  <si>
    <t>20,05*1,05</t>
  </si>
  <si>
    <t>592451151R</t>
  </si>
  <si>
    <t>Dlažba HOLLAND I SLP skladba 20x10x6 cm červená, dlažba pro nevidomé</t>
  </si>
  <si>
    <t>1,36*1,05</t>
  </si>
  <si>
    <t>596215040R00</t>
  </si>
  <si>
    <t>Kladení zámkové dlažby tl. 8 cm do drtě tl. 4 cm</t>
  </si>
  <si>
    <t xml:space="preserve"> provedením lože z kameniva drceného, s vyplněním spár, s dvojitým hutněním vibrováním, a se smetením přebytečného materiálu na krajnici. S dodáním hmot pro lože a výplň spár.</t>
  </si>
  <si>
    <t>592451170R</t>
  </si>
  <si>
    <t>Dlažba HOLLAND I 20x10x8 cm přírodní</t>
  </si>
  <si>
    <t>11,04*1,05</t>
  </si>
  <si>
    <t>596291111R00</t>
  </si>
  <si>
    <t>Řezání zámkové dlažby tl. 60 mm</t>
  </si>
  <si>
    <t>596291113R00</t>
  </si>
  <si>
    <t xml:space="preserve">Řezání zámkové dlažby tl. 80 mm </t>
  </si>
  <si>
    <t>568111112R00</t>
  </si>
  <si>
    <t>Zřízení vrstvy z geotextilie skl.do 1:5,š.do 7,5 m</t>
  </si>
  <si>
    <t>69366204R</t>
  </si>
  <si>
    <t>Geotextilie GUTTATEX 500 g/m2 š. 200 cm PES</t>
  </si>
  <si>
    <t>21,25*1,15</t>
  </si>
  <si>
    <t>596921211R00</t>
  </si>
  <si>
    <t>Kladení plast.veget.dlaždic,lože 30mm,pl.do 50 m2</t>
  </si>
  <si>
    <t>28324461R</t>
  </si>
  <si>
    <t>Panel zatravňovací GUTTAGARDEN zelený 50x50x4 cm, HDPE</t>
  </si>
  <si>
    <t>21,25/0,25*1,05</t>
  </si>
  <si>
    <t>573191111R00</t>
  </si>
  <si>
    <t>Nátěr infiltrační kationaktivní emulzí 1kg/m2</t>
  </si>
  <si>
    <t>573231111R00</t>
  </si>
  <si>
    <t>Postřik živičný spojovací z emulze 0,5-0,7 kg/m2</t>
  </si>
  <si>
    <t>Postřik živičný spojovací bez posypu kamenivem</t>
  </si>
  <si>
    <t>573231110R00</t>
  </si>
  <si>
    <t>Postřik živičný spojovací z emulze 0,3-0,5 kg/m2</t>
  </si>
  <si>
    <t>577142122RT2</t>
  </si>
  <si>
    <t>Beton asfalt. ACL 16+ ložný, š. nad 3 m, tl. 5 cm, plochy 201-1000 m2</t>
  </si>
  <si>
    <t>v pruhu šířky přes 3 m</t>
  </si>
  <si>
    <t>třídy I.</t>
  </si>
  <si>
    <t>577132111RT2</t>
  </si>
  <si>
    <t>Beton asfalt. ACO 11+ obrusný, š.nad 3 m, tl. 4 cm, plochy 201-1000 m2</t>
  </si>
  <si>
    <t>566903111R00</t>
  </si>
  <si>
    <t>Vyspravení podkladu po překopech kam.hrubě drceným</t>
  </si>
  <si>
    <t>pro inženýrské sítě, se zhutněním</t>
  </si>
  <si>
    <t>napojení dešťové kanalizace na stávající šachtu:5,20*0,30*1,80</t>
  </si>
  <si>
    <t>566904111R00</t>
  </si>
  <si>
    <t>Vyspravení podkladu po překopech kam.obal.asfaltem</t>
  </si>
  <si>
    <t>napojení dešťové kanalizace na stávající šachtu:5,20*0,10*2,10</t>
  </si>
  <si>
    <t>871313121R00</t>
  </si>
  <si>
    <t>Montáž trub z plastu, gumový kroužek, DN 150</t>
  </si>
  <si>
    <t>v otevřeném výkopu ve sklonu do 20 %</t>
  </si>
  <si>
    <t>28611262.AR</t>
  </si>
  <si>
    <t>Trubka kanalizační KGEM SN 8 PVC 160x4,7x5000</t>
  </si>
  <si>
    <t>3*1,01</t>
  </si>
  <si>
    <t>28611260.AR</t>
  </si>
  <si>
    <t>Trubka kanalizační KGEM SN 8 PVC 160x4,7x1000</t>
  </si>
  <si>
    <t>895941311R00</t>
  </si>
  <si>
    <t>Zřízení vpusti uliční z dílců typ UVB - 50</t>
  </si>
  <si>
    <t>SPCM 8</t>
  </si>
  <si>
    <t>TBV-Q 600/45 - M, přechod. prstenec pro velké štěrbiny</t>
  </si>
  <si>
    <t>592238630R</t>
  </si>
  <si>
    <t>TBV-Q 450/555/6d skruž středová</t>
  </si>
  <si>
    <t>592238511R</t>
  </si>
  <si>
    <t>TBV-Q 450/330/1a PVC  dno s výtokem PVC DN 150</t>
  </si>
  <si>
    <t>899231111R00</t>
  </si>
  <si>
    <t>Výšková úprava vstupu do 20 cm, zvýšení mříže</t>
  </si>
  <si>
    <t>bude účtováno dle skutečnosti</t>
  </si>
  <si>
    <t>899331111R00</t>
  </si>
  <si>
    <t>Výšková úprava vstupu do 20 cm, zvýšení poklopu</t>
  </si>
  <si>
    <t>899431111R00</t>
  </si>
  <si>
    <t>Výšková úprava do 20 cm, zvýšení krytu šoupěte</t>
  </si>
  <si>
    <t>899623151R00</t>
  </si>
  <si>
    <t>Obetonování potrubí nebo zdiva stok betonem C16/20</t>
  </si>
  <si>
    <t>Obetonování potrubí nebo zdiva stok betonem prostým z cementu portlandského nebo struskoportlandského</t>
  </si>
  <si>
    <t>892571111R00</t>
  </si>
  <si>
    <t>Zkouška těsnosti kanalizace DN do 200, vodou</t>
  </si>
  <si>
    <t>917862111R00</t>
  </si>
  <si>
    <t>Osazení stojat. obrub.bet. s opěrou,lože z C 12/15</t>
  </si>
  <si>
    <t>Osazení silničního nebo chodníkového obrubníku betonového</t>
  </si>
  <si>
    <t>dle výkazu základních výměr:93,83+15,58</t>
  </si>
  <si>
    <t>dle výkazu základních výměr:8,30+5,00</t>
  </si>
  <si>
    <t>59217010R</t>
  </si>
  <si>
    <t>Obrubník silniční betonový 150x250x1000 mm, přírodní</t>
  </si>
  <si>
    <t>89,83*1,05</t>
  </si>
  <si>
    <t>59217021R</t>
  </si>
  <si>
    <t>Obrubník přechodový P betonový 150x250/145x975 mm, přírodní</t>
  </si>
  <si>
    <t>6*1,05</t>
  </si>
  <si>
    <t>59217022R</t>
  </si>
  <si>
    <t>Obrubník přechodový L betonový 150x250/145x975 mm, přírodní</t>
  </si>
  <si>
    <t>3*1,05</t>
  </si>
  <si>
    <t>59217476R</t>
  </si>
  <si>
    <t>Obrubník silniční nájezdový 1000/150/150 šedý</t>
  </si>
  <si>
    <t>dle výkazu základních výměr:15,58*1,05</t>
  </si>
  <si>
    <t>dle výkazu základních výměr:8,30*1,05</t>
  </si>
  <si>
    <t>916561111R00</t>
  </si>
  <si>
    <t>Osazení záhon.obrubníků do lože z C 12/15 s opěrou</t>
  </si>
  <si>
    <t>lože z betonu prostého C 12/15 tl. 80 až 100 mm</t>
  </si>
  <si>
    <t>dle výkazu základních výměr:16,04+4,80</t>
  </si>
  <si>
    <t>59217331R</t>
  </si>
  <si>
    <t>Obrubník zahradní ABO 12-20 1000/50/200 mm šedý</t>
  </si>
  <si>
    <t>20,84*1,05</t>
  </si>
  <si>
    <t>919731122R00</t>
  </si>
  <si>
    <t>Zarovnání styčné plochy živičné tl. do 10 cm</t>
  </si>
  <si>
    <t>podél vybourané části komunikace nebo zpevněné plochy</t>
  </si>
  <si>
    <t>napojení dešťové kanalizace:6,00</t>
  </si>
  <si>
    <t>919726213R00</t>
  </si>
  <si>
    <t>Těsnění spár krytu letišť zálivkou za tepla</t>
  </si>
  <si>
    <t>Napojení dešťové kanalizace na stávající šachtu:6,00</t>
  </si>
  <si>
    <t>931981015R00</t>
  </si>
  <si>
    <t>Těsnění trubních prostupů bentonit.páskou 20x5 mm</t>
  </si>
  <si>
    <t>970051200R00</t>
  </si>
  <si>
    <t>Vrtání jádrové do ŽB do D 200 mm</t>
  </si>
  <si>
    <t>Napojení dešťové kanalizace na stávající šachtu:0,15</t>
  </si>
  <si>
    <t>979087212R00</t>
  </si>
  <si>
    <t>Nakládání suti na dopravní prostředky</t>
  </si>
  <si>
    <t>pro vodorovnou dopravu</t>
  </si>
  <si>
    <t>186,95993</t>
  </si>
  <si>
    <t>979082213R00</t>
  </si>
  <si>
    <t>Vodorovná doprava suti po suchu do 1 km</t>
  </si>
  <si>
    <t>979082219R00</t>
  </si>
  <si>
    <t>Příplatek za dopravu suti po suchu za další 1 km</t>
  </si>
  <si>
    <t>186,9599*15</t>
  </si>
  <si>
    <t>979093111R00</t>
  </si>
  <si>
    <t>Uložení suti na skládku bez zhutnění</t>
  </si>
  <si>
    <t>s hrubým urovnáním</t>
  </si>
  <si>
    <t>979990103R00</t>
  </si>
  <si>
    <t>Poplatek za skládku suti - beton</t>
  </si>
  <si>
    <t>979990112R00</t>
  </si>
  <si>
    <t>Poplatek za skládku suti - obalované kam. - asfalt</t>
  </si>
  <si>
    <t>998225111R00</t>
  </si>
  <si>
    <t>Přesun hmot, pozemní komunikace, kryt živičný</t>
  </si>
  <si>
    <t>jakékoliv délky objektu</t>
  </si>
  <si>
    <t>998223011R00</t>
  </si>
  <si>
    <t>Přesun hmot, pozemní komunikace, kryt dlážděný</t>
  </si>
  <si>
    <t>460620006RT1</t>
  </si>
  <si>
    <t>Osetí povrchu trávou, včetně dodávky osiva</t>
  </si>
  <si>
    <t>460030081RT3</t>
  </si>
  <si>
    <t>Řezání spáry v asfaltu nebo betonu, v tloušťce vrstvy do 8-10 cm</t>
  </si>
  <si>
    <t>005241010R</t>
  </si>
  <si>
    <t xml:space="preserve">Dokumentace skutečného provedení </t>
  </si>
  <si>
    <t>Soubor</t>
  </si>
  <si>
    <t>005111021R</t>
  </si>
  <si>
    <t>Vytyčení inženýrských sítí</t>
  </si>
  <si>
    <t>005211020R</t>
  </si>
  <si>
    <t>Ochrana stávajících inženýrských sítí na staveništ</t>
  </si>
  <si>
    <t>005111020R</t>
  </si>
  <si>
    <t>Vytyčení stavby</t>
  </si>
  <si>
    <t>005211030R</t>
  </si>
  <si>
    <t xml:space="preserve">Dočasná dopravní opatření </t>
  </si>
  <si>
    <t>005241020R</t>
  </si>
  <si>
    <t xml:space="preserve">Geodetické zaměření skutečného provedení  </t>
  </si>
  <si>
    <t>004111010R</t>
  </si>
  <si>
    <t>Průzkumné práce , zatěžovací zkoušky</t>
  </si>
  <si>
    <t>005121015R</t>
  </si>
  <si>
    <t>Zařízení staveniště pro JKSO 822</t>
  </si>
  <si>
    <t/>
  </si>
  <si>
    <t>END</t>
  </si>
  <si>
    <t>JKSO 822 - komunikace pozemní a letiště</t>
  </si>
  <si>
    <t>Litvínov - Lounice</t>
  </si>
  <si>
    <t>RTS</t>
  </si>
  <si>
    <t>vlastní</t>
  </si>
  <si>
    <t>17/I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</si>
</sst>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3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vertical="center"/>
    </xf>
    <xf numFmtId="4" fontId="3" fillId="4" borderId="37" xfId="0" applyNumberFormat="1" applyFont="1" applyFill="1" applyBorder="1" applyAlignment="1">
      <alignment horizontal="center"/>
    </xf>
    <xf numFmtId="4" fontId="3" fillId="4" borderId="37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8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0" fillId="3" borderId="44" xfId="0" applyFill="1" applyBorder="1"/>
    <xf numFmtId="49" fontId="0" fillId="3" borderId="41" xfId="0" applyNumberFormat="1" applyFill="1" applyBorder="1" applyAlignment="1"/>
    <xf numFmtId="49" fontId="0" fillId="3" borderId="41" xfId="0" applyNumberFormat="1" applyFill="1" applyBorder="1"/>
    <xf numFmtId="0" fontId="0" fillId="3" borderId="41" xfId="0" applyFill="1" applyBorder="1"/>
    <xf numFmtId="0" fontId="0" fillId="3" borderId="40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7" xfId="0" applyFill="1" applyBorder="1" applyAlignment="1">
      <alignment vertical="top"/>
    </xf>
    <xf numFmtId="0" fontId="0" fillId="3" borderId="48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7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wrapText="1"/>
    </xf>
    <xf numFmtId="0" fontId="0" fillId="3" borderId="51" xfId="0" applyFill="1" applyBorder="1" applyAlignment="1">
      <alignment vertical="top"/>
    </xf>
    <xf numFmtId="49" fontId="0" fillId="3" borderId="51" xfId="0" applyNumberFormat="1" applyFill="1" applyBorder="1" applyAlignment="1">
      <alignment vertical="top"/>
    </xf>
    <xf numFmtId="49" fontId="0" fillId="3" borderId="47" xfId="0" applyNumberFormat="1" applyFill="1" applyBorder="1" applyAlignment="1">
      <alignment vertical="top"/>
    </xf>
    <xf numFmtId="164" fontId="0" fillId="3" borderId="47" xfId="0" applyNumberFormat="1" applyFill="1" applyBorder="1" applyAlignment="1">
      <alignment vertical="top"/>
    </xf>
    <xf numFmtId="4" fontId="0" fillId="3" borderId="47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7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7" xfId="0" applyNumberFormat="1" applyFill="1" applyBorder="1" applyAlignment="1">
      <alignment horizontal="left" vertical="top" wrapText="1"/>
    </xf>
    <xf numFmtId="0" fontId="16" fillId="0" borderId="37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5" fillId="3" borderId="0" xfId="0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6" fillId="0" borderId="33" xfId="0" applyFont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left" wrapText="1"/>
    </xf>
    <xf numFmtId="4" fontId="3" fillId="0" borderId="37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" fontId="3" fillId="4" borderId="37" xfId="0" applyNumberFormat="1" applyFont="1" applyFill="1" applyBorder="1" applyAlignment="1"/>
    <xf numFmtId="49" fontId="4" fillId="3" borderId="18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19" xfId="0" applyNumberFormat="1" applyFont="1" applyFill="1" applyBorder="1" applyAlignment="1">
      <alignment horizontal="left" vertical="center"/>
    </xf>
    <xf numFmtId="4" fontId="3" fillId="0" borderId="33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3" fillId="0" borderId="35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4" fillId="0" borderId="0" xfId="0" applyFont="1" applyAlignment="1">
      <alignment horizont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39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33" zoomScaleNormal="100" zoomScaleSheetLayoutView="75" workbookViewId="0">
      <selection activeCell="M56" sqref="M5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2" t="s">
        <v>36</v>
      </c>
      <c r="B1" s="229" t="s">
        <v>42</v>
      </c>
      <c r="C1" s="230"/>
      <c r="D1" s="230"/>
      <c r="E1" s="230"/>
      <c r="F1" s="230"/>
      <c r="G1" s="230"/>
      <c r="H1" s="230"/>
      <c r="I1" s="230"/>
      <c r="J1" s="231"/>
    </row>
    <row r="2" spans="1:15" ht="23.25" customHeight="1" x14ac:dyDescent="0.2">
      <c r="A2" s="4"/>
      <c r="B2" s="80" t="s">
        <v>40</v>
      </c>
      <c r="C2" s="81"/>
      <c r="D2" s="204" t="s">
        <v>46</v>
      </c>
      <c r="E2" s="205"/>
      <c r="F2" s="205"/>
      <c r="G2" s="205"/>
      <c r="H2" s="205"/>
      <c r="I2" s="205"/>
      <c r="J2" s="206"/>
      <c r="O2" s="2"/>
    </row>
    <row r="3" spans="1:15" ht="23.25" hidden="1" customHeight="1" x14ac:dyDescent="0.2">
      <c r="A3" s="4"/>
      <c r="B3" s="82" t="s">
        <v>43</v>
      </c>
      <c r="C3" s="81"/>
      <c r="D3" s="192" t="s">
        <v>440</v>
      </c>
      <c r="E3" s="83"/>
      <c r="F3" s="84"/>
      <c r="G3" s="84"/>
      <c r="H3" s="81"/>
      <c r="I3" s="85"/>
      <c r="J3" s="86"/>
    </row>
    <row r="4" spans="1:15" ht="23.25" hidden="1" customHeight="1" x14ac:dyDescent="0.2">
      <c r="A4" s="4"/>
      <c r="B4" s="87" t="s">
        <v>44</v>
      </c>
      <c r="C4" s="88"/>
      <c r="D4" s="193" t="s">
        <v>46</v>
      </c>
      <c r="E4" s="89"/>
      <c r="F4" s="90"/>
      <c r="G4" s="91"/>
      <c r="H4" s="90"/>
      <c r="I4" s="91"/>
      <c r="J4" s="92"/>
    </row>
    <row r="5" spans="1:15" ht="24" customHeight="1" x14ac:dyDescent="0.2">
      <c r="A5" s="4"/>
      <c r="B5" s="46" t="s">
        <v>21</v>
      </c>
      <c r="C5" s="5"/>
      <c r="D5" s="93" t="s">
        <v>47</v>
      </c>
      <c r="E5" s="26"/>
      <c r="F5" s="26"/>
      <c r="G5" s="26"/>
      <c r="H5" s="28" t="s">
        <v>33</v>
      </c>
      <c r="I5" s="93" t="s">
        <v>51</v>
      </c>
      <c r="J5" s="11"/>
    </row>
    <row r="6" spans="1:15" ht="15.75" customHeight="1" x14ac:dyDescent="0.2">
      <c r="A6" s="4"/>
      <c r="B6" s="41"/>
      <c r="C6" s="26"/>
      <c r="D6" s="93" t="s">
        <v>48</v>
      </c>
      <c r="E6" s="26"/>
      <c r="F6" s="26"/>
      <c r="G6" s="26"/>
      <c r="H6" s="28" t="s">
        <v>34</v>
      </c>
      <c r="I6" s="93" t="s">
        <v>52</v>
      </c>
      <c r="J6" s="11"/>
    </row>
    <row r="7" spans="1:15" ht="15.75" customHeight="1" x14ac:dyDescent="0.2">
      <c r="A7" s="4"/>
      <c r="B7" s="42"/>
      <c r="C7" s="94" t="s">
        <v>50</v>
      </c>
      <c r="D7" s="79" t="s">
        <v>49</v>
      </c>
      <c r="E7" s="34"/>
      <c r="F7" s="34"/>
      <c r="G7" s="34"/>
      <c r="H7" s="36"/>
      <c r="I7" s="34"/>
      <c r="J7" s="50"/>
    </row>
    <row r="8" spans="1:15" ht="24" customHeight="1" x14ac:dyDescent="0.2">
      <c r="A8" s="4"/>
      <c r="B8" s="46" t="s">
        <v>19</v>
      </c>
      <c r="C8" s="5"/>
      <c r="D8" s="194" t="s">
        <v>45</v>
      </c>
      <c r="E8" s="5"/>
      <c r="F8" s="5"/>
      <c r="G8" s="45"/>
      <c r="H8" s="28" t="s">
        <v>33</v>
      </c>
      <c r="I8" s="33"/>
      <c r="J8" s="11"/>
    </row>
    <row r="9" spans="1:15" ht="15.75" customHeight="1" x14ac:dyDescent="0.2">
      <c r="A9" s="4"/>
      <c r="B9" s="4"/>
      <c r="C9" s="5"/>
      <c r="D9" s="35">
        <v>17</v>
      </c>
      <c r="E9" s="5"/>
      <c r="F9" s="5"/>
      <c r="G9" s="45"/>
      <c r="H9" s="28" t="s">
        <v>34</v>
      </c>
      <c r="I9" s="33"/>
      <c r="J9" s="11"/>
    </row>
    <row r="10" spans="1:15" ht="15.75" customHeight="1" x14ac:dyDescent="0.2">
      <c r="A10" s="4"/>
      <c r="B10" s="51"/>
      <c r="C10" s="27">
        <v>43601</v>
      </c>
      <c r="D10" s="195" t="s">
        <v>441</v>
      </c>
      <c r="E10" s="54"/>
      <c r="F10" s="54"/>
      <c r="G10" s="52"/>
      <c r="H10" s="52"/>
      <c r="I10" s="53"/>
      <c r="J10" s="50"/>
    </row>
    <row r="11" spans="1:15" ht="24" customHeight="1" x14ac:dyDescent="0.2">
      <c r="A11" s="4"/>
      <c r="B11" s="46" t="s">
        <v>18</v>
      </c>
      <c r="C11" s="5"/>
      <c r="D11" s="236"/>
      <c r="E11" s="236"/>
      <c r="F11" s="236"/>
      <c r="G11" s="236"/>
      <c r="H11" s="28" t="s">
        <v>33</v>
      </c>
      <c r="I11" s="93"/>
      <c r="J11" s="11"/>
    </row>
    <row r="12" spans="1:15" ht="15.75" customHeight="1" x14ac:dyDescent="0.2">
      <c r="A12" s="4"/>
      <c r="B12" s="41"/>
      <c r="C12" s="26"/>
      <c r="D12" s="239"/>
      <c r="E12" s="239"/>
      <c r="F12" s="239"/>
      <c r="G12" s="239"/>
      <c r="H12" s="28" t="s">
        <v>34</v>
      </c>
      <c r="I12" s="93"/>
      <c r="J12" s="11"/>
    </row>
    <row r="13" spans="1:15" ht="15.75" customHeight="1" x14ac:dyDescent="0.2">
      <c r="A13" s="4"/>
      <c r="B13" s="42"/>
      <c r="C13" s="94"/>
      <c r="D13" s="240"/>
      <c r="E13" s="240"/>
      <c r="F13" s="240"/>
      <c r="G13" s="240"/>
      <c r="H13" s="29"/>
      <c r="I13" s="34"/>
      <c r="J13" s="50"/>
    </row>
    <row r="14" spans="1:15" ht="24" customHeight="1" x14ac:dyDescent="0.2">
      <c r="A14" s="4"/>
      <c r="B14" s="65" t="s">
        <v>20</v>
      </c>
      <c r="C14" s="66"/>
      <c r="D14" s="67" t="s">
        <v>45</v>
      </c>
      <c r="E14" s="68"/>
      <c r="F14" s="68"/>
      <c r="G14" s="68"/>
      <c r="H14" s="69"/>
      <c r="I14" s="68"/>
      <c r="J14" s="70"/>
    </row>
    <row r="15" spans="1:15" ht="32.25" customHeight="1" x14ac:dyDescent="0.2">
      <c r="A15" s="4"/>
      <c r="B15" s="51" t="s">
        <v>31</v>
      </c>
      <c r="C15" s="71"/>
      <c r="D15" s="52"/>
      <c r="E15" s="235"/>
      <c r="F15" s="235"/>
      <c r="G15" s="237"/>
      <c r="H15" s="237"/>
      <c r="I15" s="237" t="s">
        <v>28</v>
      </c>
      <c r="J15" s="238"/>
    </row>
    <row r="16" spans="1:15" ht="23.25" customHeight="1" x14ac:dyDescent="0.2">
      <c r="A16" s="141" t="s">
        <v>23</v>
      </c>
      <c r="B16" s="142" t="s">
        <v>23</v>
      </c>
      <c r="C16" s="57"/>
      <c r="D16" s="58"/>
      <c r="E16" s="219"/>
      <c r="F16" s="220"/>
      <c r="G16" s="219"/>
      <c r="H16" s="220"/>
      <c r="I16" s="219"/>
      <c r="J16" s="221"/>
    </row>
    <row r="17" spans="1:10" ht="23.25" customHeight="1" x14ac:dyDescent="0.2">
      <c r="A17" s="141" t="s">
        <v>24</v>
      </c>
      <c r="B17" s="142" t="s">
        <v>24</v>
      </c>
      <c r="C17" s="57"/>
      <c r="D17" s="58"/>
      <c r="E17" s="219"/>
      <c r="F17" s="220"/>
      <c r="G17" s="219"/>
      <c r="H17" s="220"/>
      <c r="I17" s="219"/>
      <c r="J17" s="221"/>
    </row>
    <row r="18" spans="1:10" ht="23.25" customHeight="1" x14ac:dyDescent="0.2">
      <c r="A18" s="141" t="s">
        <v>25</v>
      </c>
      <c r="B18" s="142" t="s">
        <v>25</v>
      </c>
      <c r="C18" s="57"/>
      <c r="D18" s="58"/>
      <c r="E18" s="219"/>
      <c r="F18" s="220"/>
      <c r="G18" s="219"/>
      <c r="H18" s="220"/>
      <c r="I18" s="219"/>
      <c r="J18" s="221"/>
    </row>
    <row r="19" spans="1:10" ht="23.25" customHeight="1" x14ac:dyDescent="0.2">
      <c r="A19" s="141" t="s">
        <v>78</v>
      </c>
      <c r="B19" s="142" t="s">
        <v>26</v>
      </c>
      <c r="C19" s="57"/>
      <c r="D19" s="58"/>
      <c r="E19" s="219"/>
      <c r="F19" s="220"/>
      <c r="G19" s="219"/>
      <c r="H19" s="220"/>
      <c r="I19" s="219"/>
      <c r="J19" s="221"/>
    </row>
    <row r="20" spans="1:10" ht="23.25" customHeight="1" x14ac:dyDescent="0.2">
      <c r="A20" s="141" t="s">
        <v>77</v>
      </c>
      <c r="B20" s="142" t="s">
        <v>27</v>
      </c>
      <c r="C20" s="57"/>
      <c r="D20" s="58"/>
      <c r="E20" s="219"/>
      <c r="F20" s="220"/>
      <c r="G20" s="219"/>
      <c r="H20" s="220"/>
      <c r="I20" s="219"/>
      <c r="J20" s="221"/>
    </row>
    <row r="21" spans="1:10" ht="23.25" customHeight="1" x14ac:dyDescent="0.2">
      <c r="A21" s="4"/>
      <c r="B21" s="73" t="s">
        <v>28</v>
      </c>
      <c r="C21" s="74"/>
      <c r="D21" s="75"/>
      <c r="E21" s="227"/>
      <c r="F21" s="242"/>
      <c r="G21" s="227"/>
      <c r="H21" s="242"/>
      <c r="I21" s="227">
        <f>SUM(I16:J20)</f>
        <v>0</v>
      </c>
      <c r="J21" s="228"/>
    </row>
    <row r="22" spans="1:10" ht="33" customHeight="1" x14ac:dyDescent="0.2">
      <c r="A22" s="4"/>
      <c r="B22" s="64" t="s">
        <v>32</v>
      </c>
      <c r="C22" s="57"/>
      <c r="D22" s="58"/>
      <c r="E22" s="63"/>
      <c r="F22" s="60"/>
      <c r="G22" s="49"/>
      <c r="H22" s="49"/>
      <c r="I22" s="49"/>
      <c r="J22" s="61"/>
    </row>
    <row r="23" spans="1:10" ht="23.25" customHeight="1" x14ac:dyDescent="0.2">
      <c r="A23" s="4"/>
      <c r="B23" s="56" t="s">
        <v>11</v>
      </c>
      <c r="C23" s="57"/>
      <c r="D23" s="58"/>
      <c r="E23" s="59">
        <v>15</v>
      </c>
      <c r="F23" s="60" t="s">
        <v>0</v>
      </c>
      <c r="G23" s="225">
        <v>0</v>
      </c>
      <c r="H23" s="226"/>
      <c r="I23" s="226"/>
      <c r="J23" s="61" t="str">
        <f t="shared" ref="J23:J28" si="0">Mena</f>
        <v>CZK</v>
      </c>
    </row>
    <row r="24" spans="1:10" ht="23.25" customHeight="1" x14ac:dyDescent="0.2">
      <c r="A24" s="4"/>
      <c r="B24" s="56" t="s">
        <v>12</v>
      </c>
      <c r="C24" s="57"/>
      <c r="D24" s="58"/>
      <c r="E24" s="59">
        <f>SazbaDPH1</f>
        <v>15</v>
      </c>
      <c r="F24" s="60" t="s">
        <v>0</v>
      </c>
      <c r="G24" s="223">
        <v>0</v>
      </c>
      <c r="H24" s="224"/>
      <c r="I24" s="224"/>
      <c r="J24" s="61" t="str">
        <f t="shared" si="0"/>
        <v>CZK</v>
      </c>
    </row>
    <row r="25" spans="1:10" ht="23.25" customHeight="1" x14ac:dyDescent="0.2">
      <c r="A25" s="4"/>
      <c r="B25" s="56" t="s">
        <v>13</v>
      </c>
      <c r="C25" s="57"/>
      <c r="D25" s="58"/>
      <c r="E25" s="59">
        <v>21</v>
      </c>
      <c r="F25" s="60" t="s">
        <v>0</v>
      </c>
      <c r="G25" s="225"/>
      <c r="H25" s="226"/>
      <c r="I25" s="226"/>
      <c r="J25" s="61" t="str">
        <f t="shared" si="0"/>
        <v>CZK</v>
      </c>
    </row>
    <row r="26" spans="1:10" ht="23.25" customHeight="1" x14ac:dyDescent="0.2">
      <c r="A26" s="4"/>
      <c r="B26" s="48" t="s">
        <v>14</v>
      </c>
      <c r="C26" s="22"/>
      <c r="D26" s="18"/>
      <c r="E26" s="43">
        <f>SazbaDPH2</f>
        <v>21</v>
      </c>
      <c r="F26" s="44" t="s">
        <v>0</v>
      </c>
      <c r="G26" s="232">
        <v>0</v>
      </c>
      <c r="H26" s="233"/>
      <c r="I26" s="233"/>
      <c r="J26" s="55" t="str">
        <f t="shared" si="0"/>
        <v>CZK</v>
      </c>
    </row>
    <row r="27" spans="1:10" ht="23.25" customHeight="1" thickBot="1" x14ac:dyDescent="0.25">
      <c r="A27" s="4"/>
      <c r="B27" s="47" t="s">
        <v>4</v>
      </c>
      <c r="C27" s="20"/>
      <c r="D27" s="23"/>
      <c r="E27" s="20"/>
      <c r="F27" s="21"/>
      <c r="G27" s="234"/>
      <c r="H27" s="234"/>
      <c r="I27" s="234"/>
      <c r="J27" s="62" t="str">
        <f t="shared" si="0"/>
        <v>CZK</v>
      </c>
    </row>
    <row r="28" spans="1:10" ht="27.75" customHeight="1" thickBot="1" x14ac:dyDescent="0.25">
      <c r="A28" s="4"/>
      <c r="B28" s="114" t="s">
        <v>22</v>
      </c>
      <c r="C28" s="115"/>
      <c r="D28" s="115"/>
      <c r="E28" s="116"/>
      <c r="F28" s="117"/>
      <c r="G28" s="241"/>
      <c r="H28" s="243"/>
      <c r="I28" s="243"/>
      <c r="J28" s="118" t="str">
        <f t="shared" si="0"/>
        <v>CZK</v>
      </c>
    </row>
    <row r="29" spans="1:10" ht="27.75" customHeight="1" thickBot="1" x14ac:dyDescent="0.25">
      <c r="A29" s="4"/>
      <c r="B29" s="114" t="s">
        <v>35</v>
      </c>
      <c r="C29" s="119"/>
      <c r="D29" s="119"/>
      <c r="E29" s="119"/>
      <c r="F29" s="119"/>
      <c r="G29" s="241"/>
      <c r="H29" s="241"/>
      <c r="I29" s="241"/>
      <c r="J29" s="120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43102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6" t="s">
        <v>15</v>
      </c>
      <c r="C37" s="3"/>
      <c r="D37" s="3"/>
      <c r="E37" s="3"/>
      <c r="F37" s="106"/>
      <c r="G37" s="106"/>
      <c r="H37" s="106"/>
      <c r="I37" s="106"/>
      <c r="J37" s="3"/>
    </row>
    <row r="38" spans="1:10" ht="25.5" hidden="1" customHeight="1" x14ac:dyDescent="0.2">
      <c r="A38" s="98" t="s">
        <v>37</v>
      </c>
      <c r="B38" s="100" t="s">
        <v>16</v>
      </c>
      <c r="C38" s="101" t="s">
        <v>5</v>
      </c>
      <c r="D38" s="102"/>
      <c r="E38" s="102"/>
      <c r="F38" s="107" t="str">
        <f>B23</f>
        <v>Základ pro sníženou DPH</v>
      </c>
      <c r="G38" s="107" t="str">
        <f>B25</f>
        <v>Základ pro základní DPH</v>
      </c>
      <c r="H38" s="108" t="s">
        <v>17</v>
      </c>
      <c r="I38" s="108" t="s">
        <v>1</v>
      </c>
      <c r="J38" s="103" t="s">
        <v>0</v>
      </c>
    </row>
    <row r="39" spans="1:10" ht="25.5" hidden="1" customHeight="1" x14ac:dyDescent="0.2">
      <c r="A39" s="98">
        <v>1</v>
      </c>
      <c r="B39" s="104"/>
      <c r="C39" s="210"/>
      <c r="D39" s="211"/>
      <c r="E39" s="211"/>
      <c r="F39" s="109">
        <v>0</v>
      </c>
      <c r="G39" s="110">
        <v>1614354.76</v>
      </c>
      <c r="H39" s="111">
        <v>339014</v>
      </c>
      <c r="I39" s="111">
        <v>1953368.76</v>
      </c>
      <c r="J39" s="105">
        <f>IF(CenaCelkemVypocet=0,"",I39/CenaCelkemVypocet*100)</f>
        <v>100</v>
      </c>
    </row>
    <row r="40" spans="1:10" ht="25.5" hidden="1" customHeight="1" x14ac:dyDescent="0.2">
      <c r="A40" s="98"/>
      <c r="B40" s="212" t="s">
        <v>53</v>
      </c>
      <c r="C40" s="213"/>
      <c r="D40" s="213"/>
      <c r="E40" s="214"/>
      <c r="F40" s="112">
        <f>SUMIF(A39:A39,"=1",F39:F39)</f>
        <v>0</v>
      </c>
      <c r="G40" s="113">
        <f>SUMIF(A39:A39,"=1",G39:G39)</f>
        <v>1614354.76</v>
      </c>
      <c r="H40" s="113">
        <f>SUMIF(A39:A39,"=1",H39:H39)</f>
        <v>339014</v>
      </c>
      <c r="I40" s="113">
        <f>SUMIF(A39:A39,"=1",I39:I39)</f>
        <v>1953368.76</v>
      </c>
      <c r="J40" s="99">
        <f>SUMIF(A39:A39,"=1",J39:J39)</f>
        <v>100</v>
      </c>
    </row>
    <row r="44" spans="1:10" ht="15.75" x14ac:dyDescent="0.25">
      <c r="B44" s="121" t="s">
        <v>55</v>
      </c>
    </row>
    <row r="46" spans="1:10" ht="25.5" customHeight="1" x14ac:dyDescent="0.2">
      <c r="A46" s="122"/>
      <c r="B46" s="126" t="s">
        <v>16</v>
      </c>
      <c r="C46" s="126" t="s">
        <v>5</v>
      </c>
      <c r="D46" s="127"/>
      <c r="E46" s="127"/>
      <c r="F46" s="130" t="s">
        <v>56</v>
      </c>
      <c r="G46" s="130"/>
      <c r="H46" s="130"/>
      <c r="I46" s="215" t="s">
        <v>28</v>
      </c>
      <c r="J46" s="215"/>
    </row>
    <row r="47" spans="1:10" ht="25.5" customHeight="1" x14ac:dyDescent="0.2">
      <c r="A47" s="123"/>
      <c r="B47" s="131" t="s">
        <v>57</v>
      </c>
      <c r="C47" s="217" t="s">
        <v>58</v>
      </c>
      <c r="D47" s="218"/>
      <c r="E47" s="218"/>
      <c r="F47" s="133" t="s">
        <v>23</v>
      </c>
      <c r="G47" s="134"/>
      <c r="H47" s="134"/>
      <c r="I47" s="216"/>
      <c r="J47" s="216"/>
    </row>
    <row r="48" spans="1:10" ht="25.5" customHeight="1" x14ac:dyDescent="0.2">
      <c r="A48" s="123"/>
      <c r="B48" s="125" t="s">
        <v>59</v>
      </c>
      <c r="C48" s="208" t="s">
        <v>60</v>
      </c>
      <c r="D48" s="209"/>
      <c r="E48" s="209"/>
      <c r="F48" s="135" t="s">
        <v>23</v>
      </c>
      <c r="G48" s="136"/>
      <c r="H48" s="136"/>
      <c r="I48" s="207"/>
      <c r="J48" s="207"/>
    </row>
    <row r="49" spans="1:10" ht="25.5" customHeight="1" x14ac:dyDescent="0.2">
      <c r="A49" s="123"/>
      <c r="B49" s="125" t="s">
        <v>61</v>
      </c>
      <c r="C49" s="208" t="s">
        <v>62</v>
      </c>
      <c r="D49" s="209"/>
      <c r="E49" s="209"/>
      <c r="F49" s="135" t="s">
        <v>23</v>
      </c>
      <c r="G49" s="136"/>
      <c r="H49" s="136"/>
      <c r="I49" s="207"/>
      <c r="J49" s="207"/>
    </row>
    <row r="50" spans="1:10" ht="25.5" customHeight="1" x14ac:dyDescent="0.2">
      <c r="A50" s="123"/>
      <c r="B50" s="125" t="s">
        <v>63</v>
      </c>
      <c r="C50" s="208" t="s">
        <v>64</v>
      </c>
      <c r="D50" s="209"/>
      <c r="E50" s="209"/>
      <c r="F50" s="135" t="s">
        <v>23</v>
      </c>
      <c r="G50" s="136"/>
      <c r="H50" s="136"/>
      <c r="I50" s="207"/>
      <c r="J50" s="207"/>
    </row>
    <row r="51" spans="1:10" ht="25.5" customHeight="1" x14ac:dyDescent="0.2">
      <c r="A51" s="123"/>
      <c r="B51" s="125" t="s">
        <v>65</v>
      </c>
      <c r="C51" s="208" t="s">
        <v>66</v>
      </c>
      <c r="D51" s="209"/>
      <c r="E51" s="209"/>
      <c r="F51" s="135" t="s">
        <v>23</v>
      </c>
      <c r="G51" s="136"/>
      <c r="H51" s="136"/>
      <c r="I51" s="207"/>
      <c r="J51" s="207"/>
    </row>
    <row r="52" spans="1:10" ht="25.5" customHeight="1" x14ac:dyDescent="0.2">
      <c r="A52" s="123"/>
      <c r="B52" s="125" t="s">
        <v>67</v>
      </c>
      <c r="C52" s="208" t="s">
        <v>68</v>
      </c>
      <c r="D52" s="209"/>
      <c r="E52" s="209"/>
      <c r="F52" s="135" t="s">
        <v>23</v>
      </c>
      <c r="G52" s="136"/>
      <c r="H52" s="136"/>
      <c r="I52" s="207"/>
      <c r="J52" s="207"/>
    </row>
    <row r="53" spans="1:10" ht="25.5" customHeight="1" x14ac:dyDescent="0.2">
      <c r="A53" s="123"/>
      <c r="B53" s="125" t="s">
        <v>69</v>
      </c>
      <c r="C53" s="208" t="s">
        <v>70</v>
      </c>
      <c r="D53" s="209"/>
      <c r="E53" s="209"/>
      <c r="F53" s="135" t="s">
        <v>23</v>
      </c>
      <c r="G53" s="136"/>
      <c r="H53" s="136"/>
      <c r="I53" s="207"/>
      <c r="J53" s="207"/>
    </row>
    <row r="54" spans="1:10" ht="25.5" customHeight="1" x14ac:dyDescent="0.2">
      <c r="A54" s="123"/>
      <c r="B54" s="125" t="s">
        <v>71</v>
      </c>
      <c r="C54" s="208" t="s">
        <v>72</v>
      </c>
      <c r="D54" s="209"/>
      <c r="E54" s="209"/>
      <c r="F54" s="135" t="s">
        <v>23</v>
      </c>
      <c r="G54" s="136"/>
      <c r="H54" s="136"/>
      <c r="I54" s="207"/>
      <c r="J54" s="207"/>
    </row>
    <row r="55" spans="1:10" ht="25.5" customHeight="1" x14ac:dyDescent="0.2">
      <c r="A55" s="123"/>
      <c r="B55" s="125" t="s">
        <v>73</v>
      </c>
      <c r="C55" s="208" t="s">
        <v>74</v>
      </c>
      <c r="D55" s="209"/>
      <c r="E55" s="209"/>
      <c r="F55" s="135" t="s">
        <v>23</v>
      </c>
      <c r="G55" s="136"/>
      <c r="H55" s="136"/>
      <c r="I55" s="207"/>
      <c r="J55" s="207"/>
    </row>
    <row r="56" spans="1:10" ht="25.5" customHeight="1" x14ac:dyDescent="0.2">
      <c r="A56" s="123"/>
      <c r="B56" s="125" t="s">
        <v>75</v>
      </c>
      <c r="C56" s="208" t="s">
        <v>76</v>
      </c>
      <c r="D56" s="209"/>
      <c r="E56" s="209"/>
      <c r="F56" s="135" t="s">
        <v>25</v>
      </c>
      <c r="G56" s="136"/>
      <c r="H56" s="136"/>
      <c r="I56" s="207"/>
      <c r="J56" s="207"/>
    </row>
    <row r="57" spans="1:10" ht="25.5" customHeight="1" x14ac:dyDescent="0.2">
      <c r="A57" s="123"/>
      <c r="B57" s="125" t="s">
        <v>77</v>
      </c>
      <c r="C57" s="208" t="s">
        <v>27</v>
      </c>
      <c r="D57" s="209"/>
      <c r="E57" s="209"/>
      <c r="F57" s="135" t="s">
        <v>77</v>
      </c>
      <c r="G57" s="136"/>
      <c r="H57" s="136"/>
      <c r="I57" s="207"/>
      <c r="J57" s="207"/>
    </row>
    <row r="58" spans="1:10" ht="25.5" customHeight="1" x14ac:dyDescent="0.2">
      <c r="A58" s="123"/>
      <c r="B58" s="132" t="s">
        <v>78</v>
      </c>
      <c r="C58" s="201" t="s">
        <v>26</v>
      </c>
      <c r="D58" s="202"/>
      <c r="E58" s="202"/>
      <c r="F58" s="137" t="s">
        <v>78</v>
      </c>
      <c r="G58" s="138"/>
      <c r="H58" s="138"/>
      <c r="I58" s="200"/>
      <c r="J58" s="200"/>
    </row>
    <row r="59" spans="1:10" ht="25.5" customHeight="1" x14ac:dyDescent="0.2">
      <c r="A59" s="124"/>
      <c r="B59" s="128" t="s">
        <v>1</v>
      </c>
      <c r="C59" s="128"/>
      <c r="D59" s="129"/>
      <c r="E59" s="129"/>
      <c r="F59" s="139"/>
      <c r="G59" s="140"/>
      <c r="H59" s="140"/>
      <c r="I59" s="203"/>
      <c r="J59" s="203"/>
    </row>
    <row r="60" spans="1:10" x14ac:dyDescent="0.2">
      <c r="F60" s="96"/>
      <c r="G60" s="97"/>
      <c r="H60" s="96"/>
      <c r="I60" s="97"/>
      <c r="J60" s="97"/>
    </row>
    <row r="61" spans="1:10" x14ac:dyDescent="0.2">
      <c r="F61" s="96"/>
      <c r="G61" s="97"/>
      <c r="H61" s="96"/>
      <c r="I61" s="97"/>
      <c r="J61" s="97"/>
    </row>
    <row r="62" spans="1:10" x14ac:dyDescent="0.2">
      <c r="F62" s="96"/>
      <c r="G62" s="97"/>
      <c r="H62" s="96"/>
      <c r="I62" s="97"/>
      <c r="J62" s="9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8:J58"/>
    <mergeCell ref="C58:E58"/>
    <mergeCell ref="I59:J59"/>
    <mergeCell ref="D2:J2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2" orientation="portrait" horizontalDpi="360" verticalDpi="36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41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4" t="s">
        <v>6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78" t="s">
        <v>41</v>
      </c>
      <c r="B2" s="77"/>
      <c r="C2" s="246"/>
      <c r="D2" s="246"/>
      <c r="E2" s="246"/>
      <c r="F2" s="246"/>
      <c r="G2" s="247"/>
    </row>
    <row r="3" spans="1:7" ht="24.95" hidden="1" customHeight="1" x14ac:dyDescent="0.2">
      <c r="A3" s="78" t="s">
        <v>7</v>
      </c>
      <c r="B3" s="77"/>
      <c r="C3" s="246"/>
      <c r="D3" s="246"/>
      <c r="E3" s="246"/>
      <c r="F3" s="246"/>
      <c r="G3" s="247"/>
    </row>
    <row r="4" spans="1:7" ht="24.95" hidden="1" customHeight="1" x14ac:dyDescent="0.2">
      <c r="A4" s="78" t="s">
        <v>8</v>
      </c>
      <c r="B4" s="77"/>
      <c r="C4" s="246"/>
      <c r="D4" s="246"/>
      <c r="E4" s="246"/>
      <c r="F4" s="246"/>
      <c r="G4" s="247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261"/>
  <sheetViews>
    <sheetView view="pageBreakPreview" topLeftCell="A234" zoomScaleNormal="100" zoomScaleSheetLayoutView="100" workbookViewId="0">
      <selection activeCell="F252" sqref="F252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9" width="8.85546875" customWidth="1"/>
    <col min="20" max="21" width="8.85546875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53" t="s">
        <v>6</v>
      </c>
      <c r="B1" s="253"/>
      <c r="C1" s="253"/>
      <c r="D1" s="253"/>
      <c r="E1" s="253"/>
      <c r="F1" s="253"/>
      <c r="G1" s="253"/>
      <c r="AE1" t="s">
        <v>80</v>
      </c>
    </row>
    <row r="2" spans="1:60" ht="25.15" customHeight="1" x14ac:dyDescent="0.2">
      <c r="A2" s="145" t="s">
        <v>79</v>
      </c>
      <c r="B2" s="143"/>
      <c r="C2" s="254" t="s">
        <v>46</v>
      </c>
      <c r="D2" s="255"/>
      <c r="E2" s="255"/>
      <c r="F2" s="255"/>
      <c r="G2" s="256"/>
      <c r="AE2" t="s">
        <v>81</v>
      </c>
    </row>
    <row r="3" spans="1:60" ht="25.15" hidden="1" customHeight="1" x14ac:dyDescent="0.2">
      <c r="A3" s="146" t="s">
        <v>7</v>
      </c>
      <c r="B3" s="144"/>
      <c r="C3" s="257" t="s">
        <v>440</v>
      </c>
      <c r="D3" s="257"/>
      <c r="E3" s="257"/>
      <c r="F3" s="257"/>
      <c r="G3" s="258"/>
      <c r="AE3" t="s">
        <v>82</v>
      </c>
    </row>
    <row r="4" spans="1:60" ht="25.15" hidden="1" customHeight="1" x14ac:dyDescent="0.2">
      <c r="A4" s="146" t="s">
        <v>8</v>
      </c>
      <c r="B4" s="144"/>
      <c r="C4" s="259" t="s">
        <v>46</v>
      </c>
      <c r="D4" s="257"/>
      <c r="E4" s="257"/>
      <c r="F4" s="257"/>
      <c r="G4" s="258"/>
      <c r="AE4" t="s">
        <v>83</v>
      </c>
    </row>
    <row r="5" spans="1:60" hidden="1" x14ac:dyDescent="0.2">
      <c r="A5" s="147" t="s">
        <v>84</v>
      </c>
      <c r="B5" s="148"/>
      <c r="C5" s="149"/>
      <c r="D5" s="150"/>
      <c r="E5" s="150"/>
      <c r="F5" s="150"/>
      <c r="G5" s="151"/>
      <c r="AE5" t="s">
        <v>85</v>
      </c>
    </row>
    <row r="7" spans="1:60" ht="38.25" x14ac:dyDescent="0.2">
      <c r="A7" s="157" t="s">
        <v>86</v>
      </c>
      <c r="B7" s="158" t="s">
        <v>87</v>
      </c>
      <c r="C7" s="158" t="s">
        <v>88</v>
      </c>
      <c r="D7" s="157" t="s">
        <v>89</v>
      </c>
      <c r="E7" s="157" t="s">
        <v>90</v>
      </c>
      <c r="F7" s="152" t="s">
        <v>91</v>
      </c>
      <c r="G7" s="173" t="s">
        <v>28</v>
      </c>
      <c r="H7" s="174" t="s">
        <v>29</v>
      </c>
      <c r="I7" s="174" t="s">
        <v>92</v>
      </c>
      <c r="J7" s="174" t="s">
        <v>30</v>
      </c>
      <c r="K7" s="174" t="s">
        <v>93</v>
      </c>
      <c r="L7" s="174" t="s">
        <v>94</v>
      </c>
      <c r="M7" s="174" t="s">
        <v>95</v>
      </c>
      <c r="N7" s="174" t="s">
        <v>96</v>
      </c>
      <c r="O7" s="174" t="s">
        <v>97</v>
      </c>
      <c r="P7" s="174" t="s">
        <v>98</v>
      </c>
      <c r="Q7" s="174" t="s">
        <v>99</v>
      </c>
      <c r="R7" s="174" t="s">
        <v>100</v>
      </c>
      <c r="S7" s="174" t="s">
        <v>101</v>
      </c>
      <c r="T7" s="174" t="s">
        <v>102</v>
      </c>
      <c r="U7" s="160" t="s">
        <v>103</v>
      </c>
    </row>
    <row r="8" spans="1:60" x14ac:dyDescent="0.2">
      <c r="A8" s="175" t="s">
        <v>104</v>
      </c>
      <c r="B8" s="176" t="s">
        <v>57</v>
      </c>
      <c r="C8" s="177" t="s">
        <v>58</v>
      </c>
      <c r="D8" s="159"/>
      <c r="E8" s="178"/>
      <c r="F8" s="179"/>
      <c r="G8" s="179">
        <f>SUMIF(AE9:AE82,"&lt;&gt;NOR",G9:G82)</f>
        <v>0</v>
      </c>
      <c r="H8" s="179"/>
      <c r="I8" s="179">
        <f>SUM(I9:I82)</f>
        <v>12192.91</v>
      </c>
      <c r="J8" s="179"/>
      <c r="K8" s="179">
        <f>SUM(K9:K82)</f>
        <v>368370.76999999996</v>
      </c>
      <c r="L8" s="179"/>
      <c r="M8" s="179">
        <f>SUM(M9:M82)</f>
        <v>0</v>
      </c>
      <c r="N8" s="159"/>
      <c r="O8" s="159">
        <f>SUM(O9:O82)</f>
        <v>15.862269999999999</v>
      </c>
      <c r="P8" s="159"/>
      <c r="Q8" s="159">
        <f>SUM(Q9:Q82)</f>
        <v>186.95950000000002</v>
      </c>
      <c r="R8" s="159"/>
      <c r="S8" s="159"/>
      <c r="T8" s="175"/>
      <c r="U8" s="159">
        <f>SUM(U9:U82)</f>
        <v>332.09999999999991</v>
      </c>
      <c r="AE8" t="s">
        <v>105</v>
      </c>
    </row>
    <row r="9" spans="1:60" outlineLevel="1" x14ac:dyDescent="0.2">
      <c r="A9" s="154">
        <v>1</v>
      </c>
      <c r="B9" s="161" t="s">
        <v>106</v>
      </c>
      <c r="C9" s="186" t="s">
        <v>107</v>
      </c>
      <c r="D9" s="163" t="s">
        <v>108</v>
      </c>
      <c r="E9" s="168">
        <v>52</v>
      </c>
      <c r="F9" s="171"/>
      <c r="G9" s="171"/>
      <c r="H9" s="171">
        <v>109.33</v>
      </c>
      <c r="I9" s="171">
        <f>ROUND(E9*H9,2)</f>
        <v>5685.16</v>
      </c>
      <c r="J9" s="171">
        <v>315.17</v>
      </c>
      <c r="K9" s="171">
        <f>ROUND(E9*J9,2)</f>
        <v>16388.84</v>
      </c>
      <c r="L9" s="171">
        <v>21</v>
      </c>
      <c r="M9" s="171">
        <f>G9*(1+L9/100)</f>
        <v>0</v>
      </c>
      <c r="N9" s="163">
        <v>9.4000000000000004E-3</v>
      </c>
      <c r="O9" s="163">
        <f>ROUND(E9*N9,5)</f>
        <v>0.48880000000000001</v>
      </c>
      <c r="P9" s="163">
        <v>0</v>
      </c>
      <c r="Q9" s="163">
        <f>ROUND(E9*P9,5)</f>
        <v>0</v>
      </c>
      <c r="R9" s="196" t="s">
        <v>444</v>
      </c>
      <c r="S9" s="163" t="s">
        <v>442</v>
      </c>
      <c r="T9" s="164">
        <v>0.86399999999999999</v>
      </c>
      <c r="U9" s="163">
        <f>ROUND(E9*T9,2)</f>
        <v>44.93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109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54"/>
      <c r="B10" s="161"/>
      <c r="C10" s="248" t="s">
        <v>110</v>
      </c>
      <c r="D10" s="249"/>
      <c r="E10" s="250"/>
      <c r="F10" s="251"/>
      <c r="G10" s="252"/>
      <c r="H10" s="171"/>
      <c r="I10" s="171"/>
      <c r="J10" s="171"/>
      <c r="K10" s="171"/>
      <c r="L10" s="171"/>
      <c r="M10" s="171"/>
      <c r="N10" s="163"/>
      <c r="O10" s="163"/>
      <c r="P10" s="163"/>
      <c r="Q10" s="163"/>
      <c r="R10" s="196"/>
      <c r="S10" s="163"/>
      <c r="T10" s="164"/>
      <c r="U10" s="163"/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111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6" t="str">
        <f>C10</f>
        <v>Ochrana stromu bedněním před poškozením stavebním provozem</v>
      </c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/>
      <c r="B11" s="161"/>
      <c r="C11" s="187" t="s">
        <v>112</v>
      </c>
      <c r="D11" s="165"/>
      <c r="E11" s="169">
        <v>28</v>
      </c>
      <c r="F11" s="171"/>
      <c r="G11" s="171"/>
      <c r="H11" s="171"/>
      <c r="I11" s="171"/>
      <c r="J11" s="171"/>
      <c r="K11" s="171"/>
      <c r="L11" s="171"/>
      <c r="M11" s="171"/>
      <c r="N11" s="163"/>
      <c r="O11" s="163"/>
      <c r="P11" s="163"/>
      <c r="Q11" s="163"/>
      <c r="R11" s="196"/>
      <c r="S11" s="163"/>
      <c r="T11" s="164"/>
      <c r="U11" s="163"/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113</v>
      </c>
      <c r="AF11" s="153">
        <v>0</v>
      </c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54"/>
      <c r="B12" s="161"/>
      <c r="C12" s="187" t="s">
        <v>114</v>
      </c>
      <c r="D12" s="165"/>
      <c r="E12" s="169">
        <v>24</v>
      </c>
      <c r="F12" s="171"/>
      <c r="G12" s="171"/>
      <c r="H12" s="171"/>
      <c r="I12" s="171"/>
      <c r="J12" s="171"/>
      <c r="K12" s="171"/>
      <c r="L12" s="171"/>
      <c r="M12" s="171"/>
      <c r="N12" s="163"/>
      <c r="O12" s="163"/>
      <c r="P12" s="163"/>
      <c r="Q12" s="163"/>
      <c r="R12" s="196"/>
      <c r="S12" s="163"/>
      <c r="T12" s="164"/>
      <c r="U12" s="163"/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113</v>
      </c>
      <c r="AF12" s="153">
        <v>0</v>
      </c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2</v>
      </c>
      <c r="B13" s="161" t="s">
        <v>115</v>
      </c>
      <c r="C13" s="186" t="s">
        <v>116</v>
      </c>
      <c r="D13" s="163" t="s">
        <v>108</v>
      </c>
      <c r="E13" s="168">
        <v>52</v>
      </c>
      <c r="F13" s="171"/>
      <c r="G13" s="171"/>
      <c r="H13" s="171">
        <v>0</v>
      </c>
      <c r="I13" s="171">
        <f>ROUND(E13*H13,2)</f>
        <v>0</v>
      </c>
      <c r="J13" s="171">
        <v>117</v>
      </c>
      <c r="K13" s="171">
        <f>ROUND(E13*J13,2)</f>
        <v>6084</v>
      </c>
      <c r="L13" s="171">
        <v>21</v>
      </c>
      <c r="M13" s="171">
        <f>G13*(1+L13/100)</f>
        <v>0</v>
      </c>
      <c r="N13" s="163">
        <v>0</v>
      </c>
      <c r="O13" s="163">
        <f>ROUND(E13*N13,5)</f>
        <v>0</v>
      </c>
      <c r="P13" s="163">
        <v>0</v>
      </c>
      <c r="Q13" s="163">
        <f>ROUND(E13*P13,5)</f>
        <v>0</v>
      </c>
      <c r="R13" s="196"/>
      <c r="S13" s="163"/>
      <c r="T13" s="164">
        <v>0.371</v>
      </c>
      <c r="U13" s="163">
        <f>ROUND(E13*T13,2)</f>
        <v>19.29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109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3</v>
      </c>
      <c r="B14" s="161" t="s">
        <v>117</v>
      </c>
      <c r="C14" s="186" t="s">
        <v>118</v>
      </c>
      <c r="D14" s="163" t="s">
        <v>108</v>
      </c>
      <c r="E14" s="168">
        <v>3.22</v>
      </c>
      <c r="F14" s="171"/>
      <c r="G14" s="171"/>
      <c r="H14" s="171">
        <v>0</v>
      </c>
      <c r="I14" s="171">
        <f>ROUND(E14*H14,2)</f>
        <v>0</v>
      </c>
      <c r="J14" s="171">
        <v>40.200000000000003</v>
      </c>
      <c r="K14" s="171">
        <f>ROUND(E14*J14,2)</f>
        <v>129.44</v>
      </c>
      <c r="L14" s="171">
        <v>21</v>
      </c>
      <c r="M14" s="171">
        <f>G14*(1+L14/100)</f>
        <v>0</v>
      </c>
      <c r="N14" s="163">
        <v>0</v>
      </c>
      <c r="O14" s="163">
        <f>ROUND(E14*N14,5)</f>
        <v>0</v>
      </c>
      <c r="P14" s="163">
        <v>0.22500000000000001</v>
      </c>
      <c r="Q14" s="163">
        <f>ROUND(E14*P14,5)</f>
        <v>0.72450000000000003</v>
      </c>
      <c r="R14" s="196" t="s">
        <v>444</v>
      </c>
      <c r="S14" s="163" t="s">
        <v>442</v>
      </c>
      <c r="T14" s="164">
        <v>0.14199999999999999</v>
      </c>
      <c r="U14" s="163">
        <f>ROUND(E14*T14,2)</f>
        <v>0.46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109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ht="22.5" outlineLevel="1" x14ac:dyDescent="0.2">
      <c r="A15" s="154"/>
      <c r="B15" s="161"/>
      <c r="C15" s="248" t="s">
        <v>119</v>
      </c>
      <c r="D15" s="249"/>
      <c r="E15" s="250"/>
      <c r="F15" s="251"/>
      <c r="G15" s="252"/>
      <c r="H15" s="171"/>
      <c r="I15" s="171"/>
      <c r="J15" s="171"/>
      <c r="K15" s="171"/>
      <c r="L15" s="171"/>
      <c r="M15" s="171"/>
      <c r="N15" s="163"/>
      <c r="O15" s="163"/>
      <c r="P15" s="163"/>
      <c r="Q15" s="163"/>
      <c r="R15" s="196"/>
      <c r="S15" s="163"/>
      <c r="T15" s="164"/>
      <c r="U15" s="163"/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111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6" t="str">
        <f>C15</f>
        <v>Rozebrání dlažeb, panelů s přemístěním hmot na skládku na vzdálenost do 3 m nebo s naložením na dopravní prostředek</v>
      </c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/>
      <c r="B16" s="161"/>
      <c r="C16" s="187" t="s">
        <v>120</v>
      </c>
      <c r="D16" s="165"/>
      <c r="E16" s="169">
        <v>3.22</v>
      </c>
      <c r="F16" s="171"/>
      <c r="G16" s="171"/>
      <c r="H16" s="171"/>
      <c r="I16" s="171"/>
      <c r="J16" s="171"/>
      <c r="K16" s="171"/>
      <c r="L16" s="171"/>
      <c r="M16" s="171"/>
      <c r="N16" s="163"/>
      <c r="O16" s="163"/>
      <c r="P16" s="163"/>
      <c r="Q16" s="163"/>
      <c r="R16" s="196"/>
      <c r="S16" s="163"/>
      <c r="T16" s="164"/>
      <c r="U16" s="163"/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113</v>
      </c>
      <c r="AF16" s="153">
        <v>0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54">
        <v>4</v>
      </c>
      <c r="B17" s="161" t="s">
        <v>121</v>
      </c>
      <c r="C17" s="186" t="s">
        <v>122</v>
      </c>
      <c r="D17" s="163" t="s">
        <v>123</v>
      </c>
      <c r="E17" s="168">
        <v>4.95</v>
      </c>
      <c r="F17" s="171"/>
      <c r="G17" s="171"/>
      <c r="H17" s="171">
        <v>0</v>
      </c>
      <c r="I17" s="171">
        <f>ROUND(E17*H17,2)</f>
        <v>0</v>
      </c>
      <c r="J17" s="171">
        <v>79.900000000000006</v>
      </c>
      <c r="K17" s="171">
        <f>ROUND(E17*J17,2)</f>
        <v>395.51</v>
      </c>
      <c r="L17" s="171">
        <v>21</v>
      </c>
      <c r="M17" s="171">
        <f>G17*(1+L17/100)</f>
        <v>0</v>
      </c>
      <c r="N17" s="163">
        <v>0</v>
      </c>
      <c r="O17" s="163">
        <f>ROUND(E17*N17,5)</f>
        <v>0</v>
      </c>
      <c r="P17" s="163">
        <v>0.27</v>
      </c>
      <c r="Q17" s="163">
        <f>ROUND(E17*P17,5)</f>
        <v>1.3365</v>
      </c>
      <c r="R17" s="196" t="s">
        <v>444</v>
      </c>
      <c r="S17" s="163" t="s">
        <v>442</v>
      </c>
      <c r="T17" s="164">
        <v>0.123</v>
      </c>
      <c r="U17" s="163">
        <f>ROUND(E17*T17,2)</f>
        <v>0.61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109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2.5" outlineLevel="1" x14ac:dyDescent="0.2">
      <c r="A18" s="154"/>
      <c r="B18" s="161"/>
      <c r="C18" s="248" t="s">
        <v>124</v>
      </c>
      <c r="D18" s="249"/>
      <c r="E18" s="250"/>
      <c r="F18" s="251"/>
      <c r="G18" s="252"/>
      <c r="H18" s="171"/>
      <c r="I18" s="171"/>
      <c r="J18" s="171"/>
      <c r="K18" s="171"/>
      <c r="L18" s="171"/>
      <c r="M18" s="171"/>
      <c r="N18" s="163"/>
      <c r="O18" s="163"/>
      <c r="P18" s="163"/>
      <c r="Q18" s="163"/>
      <c r="R18" s="196"/>
      <c r="S18" s="163"/>
      <c r="T18" s="164"/>
      <c r="U18" s="163"/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111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6" t="str">
        <f>C18</f>
        <v>s vybouráním lože, s přemístěním hmot na skládku na vzdálenost do 3 m nebo naložením na dopravní prostředek</v>
      </c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/>
      <c r="B19" s="161"/>
      <c r="C19" s="187" t="s">
        <v>125</v>
      </c>
      <c r="D19" s="165"/>
      <c r="E19" s="169">
        <v>4.95</v>
      </c>
      <c r="F19" s="171"/>
      <c r="G19" s="171"/>
      <c r="H19" s="171"/>
      <c r="I19" s="171"/>
      <c r="J19" s="171"/>
      <c r="K19" s="171"/>
      <c r="L19" s="171"/>
      <c r="M19" s="171"/>
      <c r="N19" s="163"/>
      <c r="O19" s="163"/>
      <c r="P19" s="163"/>
      <c r="Q19" s="163"/>
      <c r="R19" s="196"/>
      <c r="S19" s="163"/>
      <c r="T19" s="164"/>
      <c r="U19" s="163"/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113</v>
      </c>
      <c r="AF19" s="153">
        <v>0</v>
      </c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54">
        <v>5</v>
      </c>
      <c r="B20" s="161" t="s">
        <v>126</v>
      </c>
      <c r="C20" s="186" t="s">
        <v>127</v>
      </c>
      <c r="D20" s="163" t="s">
        <v>108</v>
      </c>
      <c r="E20" s="168">
        <v>28.91</v>
      </c>
      <c r="F20" s="171"/>
      <c r="G20" s="171"/>
      <c r="H20" s="171">
        <v>0</v>
      </c>
      <c r="I20" s="171">
        <f>ROUND(E20*H20,2)</f>
        <v>0</v>
      </c>
      <c r="J20" s="171">
        <v>943</v>
      </c>
      <c r="K20" s="171">
        <f>ROUND(E20*J20,2)</f>
        <v>27262.13</v>
      </c>
      <c r="L20" s="171">
        <v>21</v>
      </c>
      <c r="M20" s="171">
        <f>G20*(1+L20/100)</f>
        <v>0</v>
      </c>
      <c r="N20" s="163">
        <v>0</v>
      </c>
      <c r="O20" s="163">
        <f>ROUND(E20*N20,5)</f>
        <v>0</v>
      </c>
      <c r="P20" s="163">
        <v>0.72</v>
      </c>
      <c r="Q20" s="163">
        <f>ROUND(E20*P20,5)</f>
        <v>20.815200000000001</v>
      </c>
      <c r="R20" s="196" t="s">
        <v>444</v>
      </c>
      <c r="S20" s="163" t="s">
        <v>442</v>
      </c>
      <c r="T20" s="164">
        <v>2.0670000000000002</v>
      </c>
      <c r="U20" s="163">
        <f>ROUND(E20*T20,2)</f>
        <v>59.76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109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/>
      <c r="B21" s="161"/>
      <c r="C21" s="248" t="s">
        <v>128</v>
      </c>
      <c r="D21" s="249"/>
      <c r="E21" s="250"/>
      <c r="F21" s="251"/>
      <c r="G21" s="252"/>
      <c r="H21" s="171"/>
      <c r="I21" s="171"/>
      <c r="J21" s="171"/>
      <c r="K21" s="171"/>
      <c r="L21" s="171"/>
      <c r="M21" s="171"/>
      <c r="N21" s="163"/>
      <c r="O21" s="163"/>
      <c r="P21" s="163"/>
      <c r="Q21" s="163"/>
      <c r="R21" s="196"/>
      <c r="S21" s="163"/>
      <c r="T21" s="164"/>
      <c r="U21" s="163"/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111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6" t="str">
        <f>C21</f>
        <v>z betonu prostého plochy do 50 m2</v>
      </c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54"/>
      <c r="B22" s="161"/>
      <c r="C22" s="187" t="s">
        <v>129</v>
      </c>
      <c r="D22" s="165"/>
      <c r="E22" s="169">
        <v>28.91</v>
      </c>
      <c r="F22" s="171"/>
      <c r="G22" s="171"/>
      <c r="H22" s="171"/>
      <c r="I22" s="171"/>
      <c r="J22" s="171"/>
      <c r="K22" s="171"/>
      <c r="L22" s="171"/>
      <c r="M22" s="171"/>
      <c r="N22" s="163"/>
      <c r="O22" s="163"/>
      <c r="P22" s="163"/>
      <c r="Q22" s="163"/>
      <c r="R22" s="196"/>
      <c r="S22" s="163"/>
      <c r="T22" s="164"/>
      <c r="U22" s="163"/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113</v>
      </c>
      <c r="AF22" s="153">
        <v>0</v>
      </c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54">
        <v>6</v>
      </c>
      <c r="B23" s="161" t="s">
        <v>130</v>
      </c>
      <c r="C23" s="186" t="s">
        <v>131</v>
      </c>
      <c r="D23" s="163" t="s">
        <v>108</v>
      </c>
      <c r="E23" s="168">
        <v>28.91</v>
      </c>
      <c r="F23" s="171"/>
      <c r="G23" s="171"/>
      <c r="H23" s="171">
        <v>0</v>
      </c>
      <c r="I23" s="171">
        <f>ROUND(E23*H23,2)</f>
        <v>0</v>
      </c>
      <c r="J23" s="171">
        <v>376</v>
      </c>
      <c r="K23" s="171">
        <f>ROUND(E23*J23,2)</f>
        <v>10870.16</v>
      </c>
      <c r="L23" s="171">
        <v>21</v>
      </c>
      <c r="M23" s="171">
        <f>G23*(1+L23/100)</f>
        <v>0</v>
      </c>
      <c r="N23" s="163">
        <v>0</v>
      </c>
      <c r="O23" s="163">
        <f>ROUND(E23*N23,5)</f>
        <v>0</v>
      </c>
      <c r="P23" s="163">
        <v>0.24</v>
      </c>
      <c r="Q23" s="163">
        <f>ROUND(E23*P23,5)</f>
        <v>6.9383999999999997</v>
      </c>
      <c r="R23" s="196" t="s">
        <v>444</v>
      </c>
      <c r="S23" s="163" t="s">
        <v>442</v>
      </c>
      <c r="T23" s="164">
        <v>0.80647999999999997</v>
      </c>
      <c r="U23" s="163">
        <f>ROUND(E23*T23,2)</f>
        <v>23.32</v>
      </c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109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/>
      <c r="B24" s="161"/>
      <c r="C24" s="248" t="s">
        <v>128</v>
      </c>
      <c r="D24" s="249"/>
      <c r="E24" s="250"/>
      <c r="F24" s="251"/>
      <c r="G24" s="252"/>
      <c r="H24" s="171"/>
      <c r="I24" s="171"/>
      <c r="J24" s="171"/>
      <c r="K24" s="171"/>
      <c r="L24" s="171"/>
      <c r="M24" s="171"/>
      <c r="N24" s="163"/>
      <c r="O24" s="163"/>
      <c r="P24" s="163"/>
      <c r="Q24" s="163"/>
      <c r="R24" s="196"/>
      <c r="S24" s="163"/>
      <c r="T24" s="164"/>
      <c r="U24" s="163"/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111</v>
      </c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6" t="str">
        <f>C24</f>
        <v>z betonu prostého plochy do 50 m2</v>
      </c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/>
      <c r="B25" s="161"/>
      <c r="C25" s="187" t="s">
        <v>129</v>
      </c>
      <c r="D25" s="165"/>
      <c r="E25" s="169">
        <v>28.91</v>
      </c>
      <c r="F25" s="171"/>
      <c r="G25" s="171"/>
      <c r="H25" s="171"/>
      <c r="I25" s="171"/>
      <c r="J25" s="171"/>
      <c r="K25" s="171"/>
      <c r="L25" s="171"/>
      <c r="M25" s="171"/>
      <c r="N25" s="163"/>
      <c r="O25" s="163"/>
      <c r="P25" s="163"/>
      <c r="Q25" s="163"/>
      <c r="R25" s="196"/>
      <c r="S25" s="163"/>
      <c r="T25" s="164"/>
      <c r="U25" s="163"/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113</v>
      </c>
      <c r="AF25" s="153">
        <v>0</v>
      </c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>
        <v>7</v>
      </c>
      <c r="B26" s="161" t="s">
        <v>132</v>
      </c>
      <c r="C26" s="186" t="s">
        <v>133</v>
      </c>
      <c r="D26" s="163" t="s">
        <v>108</v>
      </c>
      <c r="E26" s="168">
        <v>5.2</v>
      </c>
      <c r="F26" s="171"/>
      <c r="G26" s="171"/>
      <c r="H26" s="171">
        <v>0</v>
      </c>
      <c r="I26" s="171">
        <f>ROUND(E26*H26,2)</f>
        <v>0</v>
      </c>
      <c r="J26" s="171">
        <v>167.5</v>
      </c>
      <c r="K26" s="171">
        <f>ROUND(E26*J26,2)</f>
        <v>871</v>
      </c>
      <c r="L26" s="171">
        <v>21</v>
      </c>
      <c r="M26" s="171">
        <f>G26*(1+L26/100)</f>
        <v>0</v>
      </c>
      <c r="N26" s="163">
        <v>0</v>
      </c>
      <c r="O26" s="163">
        <f>ROUND(E26*N26,5)</f>
        <v>0</v>
      </c>
      <c r="P26" s="163">
        <v>0.22</v>
      </c>
      <c r="Q26" s="163">
        <f>ROUND(E26*P26,5)</f>
        <v>1.1439999999999999</v>
      </c>
      <c r="R26" s="196" t="s">
        <v>444</v>
      </c>
      <c r="S26" s="163" t="s">
        <v>442</v>
      </c>
      <c r="T26" s="164">
        <v>0.375</v>
      </c>
      <c r="U26" s="163">
        <f>ROUND(E26*T26,2)</f>
        <v>1.95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109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/>
      <c r="B27" s="161"/>
      <c r="C27" s="187" t="s">
        <v>134</v>
      </c>
      <c r="D27" s="165"/>
      <c r="E27" s="169">
        <v>5.2</v>
      </c>
      <c r="F27" s="171"/>
      <c r="G27" s="171"/>
      <c r="H27" s="171"/>
      <c r="I27" s="171"/>
      <c r="J27" s="171"/>
      <c r="K27" s="171"/>
      <c r="L27" s="171"/>
      <c r="M27" s="171"/>
      <c r="N27" s="163"/>
      <c r="O27" s="163"/>
      <c r="P27" s="163"/>
      <c r="Q27" s="163"/>
      <c r="R27" s="196"/>
      <c r="S27" s="163"/>
      <c r="T27" s="164"/>
      <c r="U27" s="163"/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113</v>
      </c>
      <c r="AF27" s="153">
        <v>0</v>
      </c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>
        <v>8</v>
      </c>
      <c r="B28" s="161" t="s">
        <v>135</v>
      </c>
      <c r="C28" s="186" t="s">
        <v>136</v>
      </c>
      <c r="D28" s="163" t="s">
        <v>108</v>
      </c>
      <c r="E28" s="168">
        <v>5.2</v>
      </c>
      <c r="F28" s="171"/>
      <c r="G28" s="171"/>
      <c r="H28" s="171">
        <v>0</v>
      </c>
      <c r="I28" s="171">
        <f>ROUND(E28*H28,2)</f>
        <v>0</v>
      </c>
      <c r="J28" s="171">
        <v>471</v>
      </c>
      <c r="K28" s="171">
        <f>ROUND(E28*J28,2)</f>
        <v>2449.1999999999998</v>
      </c>
      <c r="L28" s="171">
        <v>21</v>
      </c>
      <c r="M28" s="171">
        <f>G28*(1+L28/100)</f>
        <v>0</v>
      </c>
      <c r="N28" s="163">
        <v>0</v>
      </c>
      <c r="O28" s="163">
        <f>ROUND(E28*N28,5)</f>
        <v>0</v>
      </c>
      <c r="P28" s="163">
        <v>0.66</v>
      </c>
      <c r="Q28" s="163">
        <f>ROUND(E28*P28,5)</f>
        <v>3.4319999999999999</v>
      </c>
      <c r="R28" s="196" t="s">
        <v>444</v>
      </c>
      <c r="S28" s="163" t="s">
        <v>442</v>
      </c>
      <c r="T28" s="164">
        <v>1.0529999999999999</v>
      </c>
      <c r="U28" s="163">
        <f>ROUND(E28*T28,2)</f>
        <v>5.48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109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54"/>
      <c r="B29" s="161"/>
      <c r="C29" s="187" t="s">
        <v>134</v>
      </c>
      <c r="D29" s="165"/>
      <c r="E29" s="169">
        <v>5.2</v>
      </c>
      <c r="F29" s="171"/>
      <c r="G29" s="171"/>
      <c r="H29" s="171"/>
      <c r="I29" s="171"/>
      <c r="J29" s="171"/>
      <c r="K29" s="171"/>
      <c r="L29" s="171"/>
      <c r="M29" s="171"/>
      <c r="N29" s="163"/>
      <c r="O29" s="163"/>
      <c r="P29" s="163"/>
      <c r="Q29" s="163"/>
      <c r="R29" s="196"/>
      <c r="S29" s="163"/>
      <c r="T29" s="164"/>
      <c r="U29" s="163"/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113</v>
      </c>
      <c r="AF29" s="153">
        <v>0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>
        <v>9</v>
      </c>
      <c r="B30" s="161" t="s">
        <v>137</v>
      </c>
      <c r="C30" s="186" t="s">
        <v>138</v>
      </c>
      <c r="D30" s="163" t="s">
        <v>108</v>
      </c>
      <c r="E30" s="168">
        <v>770.55</v>
      </c>
      <c r="F30" s="171"/>
      <c r="G30" s="171"/>
      <c r="H30" s="171">
        <v>0</v>
      </c>
      <c r="I30" s="171">
        <f>ROUND(E30*H30,2)</f>
        <v>0</v>
      </c>
      <c r="J30" s="171">
        <v>126.5</v>
      </c>
      <c r="K30" s="171">
        <f>ROUND(E30*J30,2)</f>
        <v>97474.58</v>
      </c>
      <c r="L30" s="171">
        <v>21</v>
      </c>
      <c r="M30" s="171">
        <f>G30*(1+L30/100)</f>
        <v>0</v>
      </c>
      <c r="N30" s="163">
        <v>0</v>
      </c>
      <c r="O30" s="163">
        <f>ROUND(E30*N30,5)</f>
        <v>0</v>
      </c>
      <c r="P30" s="163">
        <v>0.19800000000000001</v>
      </c>
      <c r="Q30" s="163">
        <f>ROUND(E30*P30,5)</f>
        <v>152.56890000000001</v>
      </c>
      <c r="R30" s="196" t="s">
        <v>444</v>
      </c>
      <c r="S30" s="163" t="s">
        <v>442</v>
      </c>
      <c r="T30" s="164">
        <v>5.6000000000000001E-2</v>
      </c>
      <c r="U30" s="163">
        <f>ROUND(E30*T30,2)</f>
        <v>43.15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109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/>
      <c r="B31" s="161"/>
      <c r="C31" s="187" t="s">
        <v>139</v>
      </c>
      <c r="D31" s="165"/>
      <c r="E31" s="169">
        <v>770.55</v>
      </c>
      <c r="F31" s="171"/>
      <c r="G31" s="171"/>
      <c r="H31" s="171"/>
      <c r="I31" s="171"/>
      <c r="J31" s="171"/>
      <c r="K31" s="171"/>
      <c r="L31" s="171"/>
      <c r="M31" s="171"/>
      <c r="N31" s="163"/>
      <c r="O31" s="163"/>
      <c r="P31" s="163"/>
      <c r="Q31" s="163"/>
      <c r="R31" s="196"/>
      <c r="S31" s="163"/>
      <c r="T31" s="164"/>
      <c r="U31" s="163"/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113</v>
      </c>
      <c r="AF31" s="153">
        <v>0</v>
      </c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>
        <v>10</v>
      </c>
      <c r="B32" s="161" t="s">
        <v>140</v>
      </c>
      <c r="C32" s="186" t="s">
        <v>141</v>
      </c>
      <c r="D32" s="163" t="s">
        <v>142</v>
      </c>
      <c r="E32" s="168">
        <v>8.0699999999999985</v>
      </c>
      <c r="F32" s="171"/>
      <c r="G32" s="171"/>
      <c r="H32" s="171">
        <v>0</v>
      </c>
      <c r="I32" s="171">
        <f>ROUND(E32*H32,2)</f>
        <v>0</v>
      </c>
      <c r="J32" s="171">
        <v>71.2</v>
      </c>
      <c r="K32" s="171">
        <f>ROUND(E32*J32,2)</f>
        <v>574.58000000000004</v>
      </c>
      <c r="L32" s="171">
        <v>21</v>
      </c>
      <c r="M32" s="171">
        <f>G32*(1+L32/100)</f>
        <v>0</v>
      </c>
      <c r="N32" s="163">
        <v>0</v>
      </c>
      <c r="O32" s="163">
        <f>ROUND(E32*N32,5)</f>
        <v>0</v>
      </c>
      <c r="P32" s="163">
        <v>0</v>
      </c>
      <c r="Q32" s="163">
        <f>ROUND(E32*P32,5)</f>
        <v>0</v>
      </c>
      <c r="R32" s="196" t="s">
        <v>444</v>
      </c>
      <c r="S32" s="163" t="s">
        <v>442</v>
      </c>
      <c r="T32" s="164">
        <v>3.2000000000000001E-2</v>
      </c>
      <c r="U32" s="163">
        <f>ROUND(E32*T32,2)</f>
        <v>0.26</v>
      </c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109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54"/>
      <c r="B33" s="161"/>
      <c r="C33" s="187" t="s">
        <v>143</v>
      </c>
      <c r="D33" s="165"/>
      <c r="E33" s="169">
        <v>8.07</v>
      </c>
      <c r="F33" s="171"/>
      <c r="G33" s="171"/>
      <c r="H33" s="171"/>
      <c r="I33" s="171"/>
      <c r="J33" s="171"/>
      <c r="K33" s="171"/>
      <c r="L33" s="171"/>
      <c r="M33" s="171"/>
      <c r="N33" s="163"/>
      <c r="O33" s="163"/>
      <c r="P33" s="163"/>
      <c r="Q33" s="163"/>
      <c r="R33" s="196"/>
      <c r="S33" s="163"/>
      <c r="T33" s="164"/>
      <c r="U33" s="163"/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113</v>
      </c>
      <c r="AF33" s="153"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54">
        <v>11</v>
      </c>
      <c r="B34" s="161" t="s">
        <v>144</v>
      </c>
      <c r="C34" s="186" t="s">
        <v>145</v>
      </c>
      <c r="D34" s="163" t="s">
        <v>142</v>
      </c>
      <c r="E34" s="168">
        <v>214.03</v>
      </c>
      <c r="F34" s="171"/>
      <c r="G34" s="171"/>
      <c r="H34" s="171">
        <v>0</v>
      </c>
      <c r="I34" s="171">
        <f>ROUND(E34*H34,2)</f>
        <v>0</v>
      </c>
      <c r="J34" s="171">
        <v>94.8</v>
      </c>
      <c r="K34" s="171">
        <f>ROUND(E34*J34,2)</f>
        <v>20290.04</v>
      </c>
      <c r="L34" s="171">
        <v>21</v>
      </c>
      <c r="M34" s="171">
        <f>G34*(1+L34/100)</f>
        <v>0</v>
      </c>
      <c r="N34" s="163">
        <v>0</v>
      </c>
      <c r="O34" s="163">
        <f>ROUND(E34*N34,5)</f>
        <v>0</v>
      </c>
      <c r="P34" s="163">
        <v>0</v>
      </c>
      <c r="Q34" s="163">
        <f>ROUND(E34*P34,5)</f>
        <v>0</v>
      </c>
      <c r="R34" s="196" t="s">
        <v>444</v>
      </c>
      <c r="S34" s="163" t="s">
        <v>442</v>
      </c>
      <c r="T34" s="164">
        <v>0.187</v>
      </c>
      <c r="U34" s="163">
        <f>ROUND(E34*T34,2)</f>
        <v>40.020000000000003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109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ht="22.5" outlineLevel="1" x14ac:dyDescent="0.2">
      <c r="A35" s="154"/>
      <c r="B35" s="161"/>
      <c r="C35" s="248" t="s">
        <v>146</v>
      </c>
      <c r="D35" s="249"/>
      <c r="E35" s="250"/>
      <c r="F35" s="251"/>
      <c r="G35" s="252"/>
      <c r="H35" s="171"/>
      <c r="I35" s="171"/>
      <c r="J35" s="171"/>
      <c r="K35" s="171"/>
      <c r="L35" s="171"/>
      <c r="M35" s="171"/>
      <c r="N35" s="163"/>
      <c r="O35" s="163"/>
      <c r="P35" s="163"/>
      <c r="Q35" s="163"/>
      <c r="R35" s="196"/>
      <c r="S35" s="163"/>
      <c r="T35" s="164"/>
      <c r="U35" s="163"/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111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6" t="str">
        <f>C35</f>
        <v>Odkopávky a prokopávky nezapažené s přehozením výkopku na vzdálenost do 3 m nebo s naložením na dopravní prostředek.</v>
      </c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54"/>
      <c r="B36" s="161"/>
      <c r="C36" s="187" t="s">
        <v>147</v>
      </c>
      <c r="D36" s="165"/>
      <c r="E36" s="169">
        <v>214.03</v>
      </c>
      <c r="F36" s="171"/>
      <c r="G36" s="171"/>
      <c r="H36" s="171"/>
      <c r="I36" s="171"/>
      <c r="J36" s="171"/>
      <c r="K36" s="171"/>
      <c r="L36" s="171"/>
      <c r="M36" s="171"/>
      <c r="N36" s="163"/>
      <c r="O36" s="163"/>
      <c r="P36" s="163"/>
      <c r="Q36" s="163"/>
      <c r="R36" s="196"/>
      <c r="S36" s="163"/>
      <c r="T36" s="164"/>
      <c r="U36" s="163"/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113</v>
      </c>
      <c r="AF36" s="153">
        <v>0</v>
      </c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54">
        <v>12</v>
      </c>
      <c r="B37" s="161" t="s">
        <v>148</v>
      </c>
      <c r="C37" s="186" t="s">
        <v>149</v>
      </c>
      <c r="D37" s="163" t="s">
        <v>142</v>
      </c>
      <c r="E37" s="168">
        <v>107.015</v>
      </c>
      <c r="F37" s="171"/>
      <c r="G37" s="171"/>
      <c r="H37" s="171">
        <v>0</v>
      </c>
      <c r="I37" s="171">
        <f>ROUND(E37*H37,2)</f>
        <v>0</v>
      </c>
      <c r="J37" s="171">
        <v>31.4</v>
      </c>
      <c r="K37" s="171">
        <f>ROUND(E37*J37,2)</f>
        <v>3360.27</v>
      </c>
      <c r="L37" s="171">
        <v>21</v>
      </c>
      <c r="M37" s="171">
        <f>G37*(1+L37/100)</f>
        <v>0</v>
      </c>
      <c r="N37" s="163">
        <v>0</v>
      </c>
      <c r="O37" s="163">
        <f>ROUND(E37*N37,5)</f>
        <v>0</v>
      </c>
      <c r="P37" s="163">
        <v>0</v>
      </c>
      <c r="Q37" s="163">
        <f>ROUND(E37*P37,5)</f>
        <v>0</v>
      </c>
      <c r="R37" s="196" t="s">
        <v>444</v>
      </c>
      <c r="S37" s="163" t="s">
        <v>442</v>
      </c>
      <c r="T37" s="164">
        <v>5.8000000000000003E-2</v>
      </c>
      <c r="U37" s="163">
        <f>ROUND(E37*T37,2)</f>
        <v>6.21</v>
      </c>
      <c r="V37" s="153"/>
      <c r="W37" s="153"/>
      <c r="X37" s="153"/>
      <c r="Y37" s="153"/>
      <c r="Z37" s="153"/>
      <c r="AA37" s="153"/>
      <c r="AB37" s="153"/>
      <c r="AC37" s="153"/>
      <c r="AD37" s="153"/>
      <c r="AE37" s="153" t="s">
        <v>109</v>
      </c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54"/>
      <c r="B38" s="161"/>
      <c r="C38" s="187" t="s">
        <v>150</v>
      </c>
      <c r="D38" s="165"/>
      <c r="E38" s="169">
        <v>107.015</v>
      </c>
      <c r="F38" s="171"/>
      <c r="G38" s="171"/>
      <c r="H38" s="171"/>
      <c r="I38" s="171"/>
      <c r="J38" s="171"/>
      <c r="K38" s="171"/>
      <c r="L38" s="171"/>
      <c r="M38" s="171"/>
      <c r="N38" s="163"/>
      <c r="O38" s="163"/>
      <c r="P38" s="163"/>
      <c r="Q38" s="163"/>
      <c r="R38" s="196"/>
      <c r="S38" s="163"/>
      <c r="T38" s="164"/>
      <c r="U38" s="163"/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113</v>
      </c>
      <c r="AF38" s="153">
        <v>0</v>
      </c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54">
        <v>13</v>
      </c>
      <c r="B39" s="161" t="s">
        <v>151</v>
      </c>
      <c r="C39" s="186" t="s">
        <v>152</v>
      </c>
      <c r="D39" s="163" t="s">
        <v>142</v>
      </c>
      <c r="E39" s="168">
        <v>25.799999999999997</v>
      </c>
      <c r="F39" s="171"/>
      <c r="G39" s="171"/>
      <c r="H39" s="171">
        <v>0</v>
      </c>
      <c r="I39" s="171">
        <f>ROUND(E39*H39,2)</f>
        <v>0</v>
      </c>
      <c r="J39" s="171">
        <v>439.5</v>
      </c>
      <c r="K39" s="171">
        <f>ROUND(E39*J39,2)</f>
        <v>11339.1</v>
      </c>
      <c r="L39" s="171">
        <v>21</v>
      </c>
      <c r="M39" s="171">
        <f>G39*(1+L39/100)</f>
        <v>0</v>
      </c>
      <c r="N39" s="163">
        <v>0</v>
      </c>
      <c r="O39" s="163">
        <f>ROUND(E39*N39,5)</f>
        <v>0</v>
      </c>
      <c r="P39" s="163">
        <v>0</v>
      </c>
      <c r="Q39" s="163">
        <f>ROUND(E39*P39,5)</f>
        <v>0</v>
      </c>
      <c r="R39" s="196" t="s">
        <v>444</v>
      </c>
      <c r="S39" s="163" t="s">
        <v>442</v>
      </c>
      <c r="T39" s="164">
        <v>0.36499999999999999</v>
      </c>
      <c r="U39" s="163">
        <f>ROUND(E39*T39,2)</f>
        <v>9.42</v>
      </c>
      <c r="V39" s="153"/>
      <c r="W39" s="153"/>
      <c r="X39" s="153"/>
      <c r="Y39" s="153"/>
      <c r="Z39" s="153"/>
      <c r="AA39" s="153"/>
      <c r="AB39" s="153"/>
      <c r="AC39" s="153"/>
      <c r="AD39" s="153"/>
      <c r="AE39" s="153" t="s">
        <v>109</v>
      </c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ht="33.75" outlineLevel="1" x14ac:dyDescent="0.2">
      <c r="A40" s="154"/>
      <c r="B40" s="161"/>
      <c r="C40" s="248" t="s">
        <v>153</v>
      </c>
      <c r="D40" s="249"/>
      <c r="E40" s="250"/>
      <c r="F40" s="251"/>
      <c r="G40" s="252"/>
      <c r="H40" s="171"/>
      <c r="I40" s="171"/>
      <c r="J40" s="171"/>
      <c r="K40" s="171"/>
      <c r="L40" s="171"/>
      <c r="M40" s="171"/>
      <c r="N40" s="163"/>
      <c r="O40" s="163"/>
      <c r="P40" s="163"/>
      <c r="Q40" s="163"/>
      <c r="R40" s="196"/>
      <c r="S40" s="163"/>
      <c r="T40" s="164"/>
      <c r="U40" s="163"/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111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6" t="str">
        <f>C40</f>
        <v>Hloubení rýh zapažených i nezapažených s urovnáním dna do předepsaného profilu a spádu, s přehozením výkopku na přilehlém terénu na vzdálenost do 3 m od podélné osy rýhy nebo s naložením výkopku na dopravní prostředek.</v>
      </c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54"/>
      <c r="B41" s="161"/>
      <c r="C41" s="187" t="s">
        <v>154</v>
      </c>
      <c r="D41" s="165"/>
      <c r="E41" s="169">
        <v>11.6</v>
      </c>
      <c r="F41" s="171"/>
      <c r="G41" s="171"/>
      <c r="H41" s="171"/>
      <c r="I41" s="171"/>
      <c r="J41" s="171"/>
      <c r="K41" s="171"/>
      <c r="L41" s="171"/>
      <c r="M41" s="171"/>
      <c r="N41" s="163"/>
      <c r="O41" s="163"/>
      <c r="P41" s="163"/>
      <c r="Q41" s="163"/>
      <c r="R41" s="196"/>
      <c r="S41" s="163"/>
      <c r="T41" s="164"/>
      <c r="U41" s="163"/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113</v>
      </c>
      <c r="AF41" s="153">
        <v>0</v>
      </c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54"/>
      <c r="B42" s="161"/>
      <c r="C42" s="187" t="s">
        <v>155</v>
      </c>
      <c r="D42" s="165"/>
      <c r="E42" s="169">
        <v>14.2</v>
      </c>
      <c r="F42" s="171"/>
      <c r="G42" s="171"/>
      <c r="H42" s="171"/>
      <c r="I42" s="171"/>
      <c r="J42" s="171"/>
      <c r="K42" s="171"/>
      <c r="L42" s="171"/>
      <c r="M42" s="171"/>
      <c r="N42" s="163"/>
      <c r="O42" s="163"/>
      <c r="P42" s="163"/>
      <c r="Q42" s="163"/>
      <c r="R42" s="196"/>
      <c r="S42" s="163"/>
      <c r="T42" s="164"/>
      <c r="U42" s="163"/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113</v>
      </c>
      <c r="AF42" s="153">
        <v>0</v>
      </c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54">
        <v>14</v>
      </c>
      <c r="B43" s="161" t="s">
        <v>156</v>
      </c>
      <c r="C43" s="186" t="s">
        <v>157</v>
      </c>
      <c r="D43" s="163" t="s">
        <v>142</v>
      </c>
      <c r="E43" s="168">
        <v>25.8</v>
      </c>
      <c r="F43" s="171"/>
      <c r="G43" s="171"/>
      <c r="H43" s="171">
        <v>0</v>
      </c>
      <c r="I43" s="171">
        <f>ROUND(E43*H43,2)</f>
        <v>0</v>
      </c>
      <c r="J43" s="171">
        <v>208.5</v>
      </c>
      <c r="K43" s="171">
        <f>ROUND(E43*J43,2)</f>
        <v>5379.3</v>
      </c>
      <c r="L43" s="171">
        <v>21</v>
      </c>
      <c r="M43" s="171">
        <f>G43*(1+L43/100)</f>
        <v>0</v>
      </c>
      <c r="N43" s="163">
        <v>0</v>
      </c>
      <c r="O43" s="163">
        <f>ROUND(E43*N43,5)</f>
        <v>0</v>
      </c>
      <c r="P43" s="163">
        <v>0</v>
      </c>
      <c r="Q43" s="163">
        <f>ROUND(E43*P43,5)</f>
        <v>0</v>
      </c>
      <c r="R43" s="196" t="s">
        <v>444</v>
      </c>
      <c r="S43" s="163" t="s">
        <v>442</v>
      </c>
      <c r="T43" s="164">
        <v>0.64680000000000004</v>
      </c>
      <c r="U43" s="163">
        <f>ROUND(E43*T43,2)</f>
        <v>16.690000000000001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109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54">
        <v>15</v>
      </c>
      <c r="B44" s="161" t="s">
        <v>158</v>
      </c>
      <c r="C44" s="186" t="s">
        <v>159</v>
      </c>
      <c r="D44" s="163" t="s">
        <v>142</v>
      </c>
      <c r="E44" s="168">
        <v>25.8</v>
      </c>
      <c r="F44" s="171"/>
      <c r="G44" s="171"/>
      <c r="H44" s="171">
        <v>0</v>
      </c>
      <c r="I44" s="171">
        <f>ROUND(E44*H44,2)</f>
        <v>0</v>
      </c>
      <c r="J44" s="171">
        <v>91.6</v>
      </c>
      <c r="K44" s="171">
        <f>ROUND(E44*J44,2)</f>
        <v>2363.2800000000002</v>
      </c>
      <c r="L44" s="171">
        <v>21</v>
      </c>
      <c r="M44" s="171">
        <f>G44*(1+L44/100)</f>
        <v>0</v>
      </c>
      <c r="N44" s="163">
        <v>0</v>
      </c>
      <c r="O44" s="163">
        <f>ROUND(E44*N44,5)</f>
        <v>0</v>
      </c>
      <c r="P44" s="163">
        <v>0</v>
      </c>
      <c r="Q44" s="163">
        <f>ROUND(E44*P44,5)</f>
        <v>0</v>
      </c>
      <c r="R44" s="196" t="s">
        <v>444</v>
      </c>
      <c r="S44" s="163" t="s">
        <v>442</v>
      </c>
      <c r="T44" s="164">
        <v>0.34499999999999997</v>
      </c>
      <c r="U44" s="163">
        <f>ROUND(E44*T44,2)</f>
        <v>8.9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109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ht="22.5" outlineLevel="1" x14ac:dyDescent="0.2">
      <c r="A45" s="154">
        <v>16</v>
      </c>
      <c r="B45" s="161" t="s">
        <v>160</v>
      </c>
      <c r="C45" s="186" t="s">
        <v>161</v>
      </c>
      <c r="D45" s="163" t="s">
        <v>142</v>
      </c>
      <c r="E45" s="168">
        <v>237.25</v>
      </c>
      <c r="F45" s="171"/>
      <c r="G45" s="171"/>
      <c r="H45" s="171">
        <v>0</v>
      </c>
      <c r="I45" s="171">
        <f>ROUND(E45*H45,2)</f>
        <v>0</v>
      </c>
      <c r="J45" s="171">
        <v>273</v>
      </c>
      <c r="K45" s="171">
        <f>ROUND(E45*J45,2)</f>
        <v>64769.25</v>
      </c>
      <c r="L45" s="171">
        <v>21</v>
      </c>
      <c r="M45" s="171">
        <f>G45*(1+L45/100)</f>
        <v>0</v>
      </c>
      <c r="N45" s="163">
        <v>0</v>
      </c>
      <c r="O45" s="163">
        <f>ROUND(E45*N45,5)</f>
        <v>0</v>
      </c>
      <c r="P45" s="163">
        <v>0</v>
      </c>
      <c r="Q45" s="163">
        <f>ROUND(E45*P45,5)</f>
        <v>0</v>
      </c>
      <c r="R45" s="196" t="s">
        <v>444</v>
      </c>
      <c r="S45" s="163" t="s">
        <v>442</v>
      </c>
      <c r="T45" s="164">
        <v>5.1999999999999998E-3</v>
      </c>
      <c r="U45" s="163">
        <f>ROUND(E45*T45,2)</f>
        <v>1.23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109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ht="22.5" outlineLevel="1" x14ac:dyDescent="0.2">
      <c r="A46" s="154"/>
      <c r="B46" s="161"/>
      <c r="C46" s="248" t="s">
        <v>162</v>
      </c>
      <c r="D46" s="249"/>
      <c r="E46" s="250"/>
      <c r="F46" s="251"/>
      <c r="G46" s="252"/>
      <c r="H46" s="171"/>
      <c r="I46" s="171"/>
      <c r="J46" s="171"/>
      <c r="K46" s="171"/>
      <c r="L46" s="171"/>
      <c r="M46" s="171"/>
      <c r="N46" s="163"/>
      <c r="O46" s="163"/>
      <c r="P46" s="163"/>
      <c r="Q46" s="163"/>
      <c r="R46" s="196"/>
      <c r="S46" s="163"/>
      <c r="T46" s="164"/>
      <c r="U46" s="163"/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111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6" t="str">
        <f>C46</f>
        <v>Vodorovné přemístění výkopku po suchu, bez ohledu na druh dopravního prostředku, bez naložení výkopku, avšak se složením bez rozhrnutí.</v>
      </c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/>
      <c r="B47" s="161"/>
      <c r="C47" s="187" t="s">
        <v>163</v>
      </c>
      <c r="D47" s="165"/>
      <c r="E47" s="169">
        <v>214.03</v>
      </c>
      <c r="F47" s="171"/>
      <c r="G47" s="171"/>
      <c r="H47" s="171"/>
      <c r="I47" s="171"/>
      <c r="J47" s="171"/>
      <c r="K47" s="171"/>
      <c r="L47" s="171"/>
      <c r="M47" s="171"/>
      <c r="N47" s="163"/>
      <c r="O47" s="163"/>
      <c r="P47" s="163"/>
      <c r="Q47" s="163"/>
      <c r="R47" s="196"/>
      <c r="S47" s="163"/>
      <c r="T47" s="164"/>
      <c r="U47" s="163"/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113</v>
      </c>
      <c r="AF47" s="153">
        <v>0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54"/>
      <c r="B48" s="161"/>
      <c r="C48" s="187" t="s">
        <v>164</v>
      </c>
      <c r="D48" s="165"/>
      <c r="E48" s="169">
        <v>3.36</v>
      </c>
      <c r="F48" s="171"/>
      <c r="G48" s="171"/>
      <c r="H48" s="171"/>
      <c r="I48" s="171"/>
      <c r="J48" s="171"/>
      <c r="K48" s="171"/>
      <c r="L48" s="171"/>
      <c r="M48" s="171"/>
      <c r="N48" s="163"/>
      <c r="O48" s="163"/>
      <c r="P48" s="163"/>
      <c r="Q48" s="163"/>
      <c r="R48" s="196"/>
      <c r="S48" s="163"/>
      <c r="T48" s="164"/>
      <c r="U48" s="163"/>
      <c r="V48" s="153"/>
      <c r="W48" s="153"/>
      <c r="X48" s="153"/>
      <c r="Y48" s="153"/>
      <c r="Z48" s="153"/>
      <c r="AA48" s="153"/>
      <c r="AB48" s="153"/>
      <c r="AC48" s="153"/>
      <c r="AD48" s="153"/>
      <c r="AE48" s="153" t="s">
        <v>113</v>
      </c>
      <c r="AF48" s="153">
        <v>0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54"/>
      <c r="B49" s="161"/>
      <c r="C49" s="187" t="s">
        <v>155</v>
      </c>
      <c r="D49" s="165"/>
      <c r="E49" s="169">
        <v>14.2</v>
      </c>
      <c r="F49" s="171"/>
      <c r="G49" s="171"/>
      <c r="H49" s="171"/>
      <c r="I49" s="171"/>
      <c r="J49" s="171"/>
      <c r="K49" s="171"/>
      <c r="L49" s="171"/>
      <c r="M49" s="171"/>
      <c r="N49" s="163"/>
      <c r="O49" s="163"/>
      <c r="P49" s="163"/>
      <c r="Q49" s="163"/>
      <c r="R49" s="196"/>
      <c r="S49" s="163"/>
      <c r="T49" s="164"/>
      <c r="U49" s="163"/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113</v>
      </c>
      <c r="AF49" s="153">
        <v>0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/>
      <c r="B50" s="161"/>
      <c r="C50" s="187" t="s">
        <v>165</v>
      </c>
      <c r="D50" s="165"/>
      <c r="E50" s="169">
        <v>5.66</v>
      </c>
      <c r="F50" s="171"/>
      <c r="G50" s="171"/>
      <c r="H50" s="171"/>
      <c r="I50" s="171"/>
      <c r="J50" s="171"/>
      <c r="K50" s="171"/>
      <c r="L50" s="171"/>
      <c r="M50" s="171"/>
      <c r="N50" s="163"/>
      <c r="O50" s="163"/>
      <c r="P50" s="163"/>
      <c r="Q50" s="163"/>
      <c r="R50" s="196"/>
      <c r="S50" s="163"/>
      <c r="T50" s="164"/>
      <c r="U50" s="163"/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113</v>
      </c>
      <c r="AF50" s="153">
        <v>0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>
        <v>17</v>
      </c>
      <c r="B51" s="161" t="s">
        <v>166</v>
      </c>
      <c r="C51" s="186" t="s">
        <v>167</v>
      </c>
      <c r="D51" s="163" t="s">
        <v>142</v>
      </c>
      <c r="E51" s="168">
        <v>1423.5</v>
      </c>
      <c r="F51" s="171"/>
      <c r="G51" s="171"/>
      <c r="H51" s="171">
        <v>0</v>
      </c>
      <c r="I51" s="171">
        <f>ROUND(E51*H51,2)</f>
        <v>0</v>
      </c>
      <c r="J51" s="171">
        <v>19.7</v>
      </c>
      <c r="K51" s="171">
        <f>ROUND(E51*J51,2)</f>
        <v>28042.95</v>
      </c>
      <c r="L51" s="171">
        <v>21</v>
      </c>
      <c r="M51" s="171">
        <f>G51*(1+L51/100)</f>
        <v>0</v>
      </c>
      <c r="N51" s="163">
        <v>0</v>
      </c>
      <c r="O51" s="163">
        <f>ROUND(E51*N51,5)</f>
        <v>0</v>
      </c>
      <c r="P51" s="163">
        <v>0</v>
      </c>
      <c r="Q51" s="163">
        <f>ROUND(E51*P51,5)</f>
        <v>0</v>
      </c>
      <c r="R51" s="196" t="s">
        <v>444</v>
      </c>
      <c r="S51" s="163" t="s">
        <v>442</v>
      </c>
      <c r="T51" s="164">
        <v>0</v>
      </c>
      <c r="U51" s="163">
        <f>ROUND(E51*T51,2)</f>
        <v>0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109</v>
      </c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54"/>
      <c r="B52" s="161"/>
      <c r="C52" s="187" t="s">
        <v>168</v>
      </c>
      <c r="D52" s="165"/>
      <c r="E52" s="169">
        <v>1423.5</v>
      </c>
      <c r="F52" s="171"/>
      <c r="G52" s="171"/>
      <c r="H52" s="171"/>
      <c r="I52" s="171"/>
      <c r="J52" s="171"/>
      <c r="K52" s="171"/>
      <c r="L52" s="171"/>
      <c r="M52" s="171"/>
      <c r="N52" s="163"/>
      <c r="O52" s="163"/>
      <c r="P52" s="163"/>
      <c r="Q52" s="163"/>
      <c r="R52" s="196"/>
      <c r="S52" s="163"/>
      <c r="T52" s="164"/>
      <c r="U52" s="163"/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113</v>
      </c>
      <c r="AF52" s="153">
        <v>0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54">
        <v>18</v>
      </c>
      <c r="B53" s="161" t="s">
        <v>169</v>
      </c>
      <c r="C53" s="186" t="s">
        <v>170</v>
      </c>
      <c r="D53" s="163" t="s">
        <v>171</v>
      </c>
      <c r="E53" s="168">
        <v>385.25400000000002</v>
      </c>
      <c r="F53" s="171"/>
      <c r="G53" s="171"/>
      <c r="H53" s="171">
        <v>0</v>
      </c>
      <c r="I53" s="171">
        <f>ROUND(E53*H53,2)</f>
        <v>0</v>
      </c>
      <c r="J53" s="171">
        <v>130</v>
      </c>
      <c r="K53" s="171">
        <f>ROUND(E53*J53,2)</f>
        <v>50083.02</v>
      </c>
      <c r="L53" s="171">
        <v>21</v>
      </c>
      <c r="M53" s="171">
        <f>G53*(1+L53/100)</f>
        <v>0</v>
      </c>
      <c r="N53" s="163">
        <v>0</v>
      </c>
      <c r="O53" s="163">
        <f>ROUND(E53*N53,5)</f>
        <v>0</v>
      </c>
      <c r="P53" s="163">
        <v>0</v>
      </c>
      <c r="Q53" s="163">
        <f>ROUND(E53*P53,5)</f>
        <v>0</v>
      </c>
      <c r="R53" s="196" t="s">
        <v>444</v>
      </c>
      <c r="S53" s="163" t="s">
        <v>442</v>
      </c>
      <c r="T53" s="164">
        <v>0</v>
      </c>
      <c r="U53" s="163">
        <f>ROUND(E53*T53,2)</f>
        <v>0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109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/>
      <c r="B54" s="161"/>
      <c r="C54" s="187" t="s">
        <v>172</v>
      </c>
      <c r="D54" s="165"/>
      <c r="E54" s="169">
        <v>385.25400000000002</v>
      </c>
      <c r="F54" s="171"/>
      <c r="G54" s="171"/>
      <c r="H54" s="171"/>
      <c r="I54" s="171"/>
      <c r="J54" s="171"/>
      <c r="K54" s="171"/>
      <c r="L54" s="171"/>
      <c r="M54" s="171"/>
      <c r="N54" s="163"/>
      <c r="O54" s="163"/>
      <c r="P54" s="163"/>
      <c r="Q54" s="163"/>
      <c r="R54" s="196"/>
      <c r="S54" s="163"/>
      <c r="T54" s="164"/>
      <c r="U54" s="163"/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113</v>
      </c>
      <c r="AF54" s="153">
        <v>0</v>
      </c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>
        <v>19</v>
      </c>
      <c r="B55" s="161" t="s">
        <v>173</v>
      </c>
      <c r="C55" s="186" t="s">
        <v>174</v>
      </c>
      <c r="D55" s="163" t="s">
        <v>142</v>
      </c>
      <c r="E55" s="168">
        <v>1.56</v>
      </c>
      <c r="F55" s="171"/>
      <c r="G55" s="171"/>
      <c r="H55" s="171">
        <v>0</v>
      </c>
      <c r="I55" s="171">
        <f>ROUND(E55*H55,2)</f>
        <v>0</v>
      </c>
      <c r="J55" s="171">
        <v>260</v>
      </c>
      <c r="K55" s="171">
        <f>ROUND(E55*J55,2)</f>
        <v>405.6</v>
      </c>
      <c r="L55" s="171">
        <v>21</v>
      </c>
      <c r="M55" s="171">
        <f>G55*(1+L55/100)</f>
        <v>0</v>
      </c>
      <c r="N55" s="163">
        <v>0</v>
      </c>
      <c r="O55" s="163">
        <f>ROUND(E55*N55,5)</f>
        <v>0</v>
      </c>
      <c r="P55" s="163">
        <v>0</v>
      </c>
      <c r="Q55" s="163">
        <f>ROUND(E55*P55,5)</f>
        <v>0</v>
      </c>
      <c r="R55" s="196" t="s">
        <v>444</v>
      </c>
      <c r="S55" s="163" t="s">
        <v>442</v>
      </c>
      <c r="T55" s="164">
        <v>0</v>
      </c>
      <c r="U55" s="163">
        <f>ROUND(E55*T55,2)</f>
        <v>0</v>
      </c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109</v>
      </c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54"/>
      <c r="B56" s="161"/>
      <c r="C56" s="187" t="s">
        <v>175</v>
      </c>
      <c r="D56" s="165"/>
      <c r="E56" s="169">
        <v>1.56</v>
      </c>
      <c r="F56" s="171"/>
      <c r="G56" s="171"/>
      <c r="H56" s="171"/>
      <c r="I56" s="171"/>
      <c r="J56" s="171"/>
      <c r="K56" s="171"/>
      <c r="L56" s="171"/>
      <c r="M56" s="171"/>
      <c r="N56" s="163"/>
      <c r="O56" s="163"/>
      <c r="P56" s="163"/>
      <c r="Q56" s="163"/>
      <c r="R56" s="196"/>
      <c r="S56" s="163"/>
      <c r="T56" s="164"/>
      <c r="U56" s="163"/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113</v>
      </c>
      <c r="AF56" s="153">
        <v>0</v>
      </c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>
        <v>20</v>
      </c>
      <c r="B57" s="161" t="s">
        <v>176</v>
      </c>
      <c r="C57" s="186" t="s">
        <v>177</v>
      </c>
      <c r="D57" s="163" t="s">
        <v>142</v>
      </c>
      <c r="E57" s="168">
        <v>3.28</v>
      </c>
      <c r="F57" s="171"/>
      <c r="G57" s="171"/>
      <c r="H57" s="171">
        <v>0</v>
      </c>
      <c r="I57" s="171">
        <f>ROUND(E57*H57,2)</f>
        <v>0</v>
      </c>
      <c r="J57" s="171">
        <v>421</v>
      </c>
      <c r="K57" s="171">
        <f>ROUND(E57*J57,2)</f>
        <v>1380.88</v>
      </c>
      <c r="L57" s="171">
        <v>21</v>
      </c>
      <c r="M57" s="171">
        <f>G57*(1+L57/100)</f>
        <v>0</v>
      </c>
      <c r="N57" s="163">
        <v>0</v>
      </c>
      <c r="O57" s="163">
        <f>ROUND(E57*N57,5)</f>
        <v>0</v>
      </c>
      <c r="P57" s="163">
        <v>0</v>
      </c>
      <c r="Q57" s="163">
        <f>ROUND(E57*P57,5)</f>
        <v>0</v>
      </c>
      <c r="R57" s="196" t="s">
        <v>444</v>
      </c>
      <c r="S57" s="163" t="s">
        <v>442</v>
      </c>
      <c r="T57" s="164">
        <v>1.587</v>
      </c>
      <c r="U57" s="163">
        <f>ROUND(E57*T57,2)</f>
        <v>5.21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109</v>
      </c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ht="22.5" outlineLevel="1" x14ac:dyDescent="0.2">
      <c r="A58" s="154"/>
      <c r="B58" s="161"/>
      <c r="C58" s="248" t="s">
        <v>178</v>
      </c>
      <c r="D58" s="249"/>
      <c r="E58" s="250"/>
      <c r="F58" s="251"/>
      <c r="G58" s="252"/>
      <c r="H58" s="171"/>
      <c r="I58" s="171"/>
      <c r="J58" s="171"/>
      <c r="K58" s="171"/>
      <c r="L58" s="171"/>
      <c r="M58" s="171"/>
      <c r="N58" s="163"/>
      <c r="O58" s="163"/>
      <c r="P58" s="163"/>
      <c r="Q58" s="163"/>
      <c r="R58" s="196"/>
      <c r="S58" s="163"/>
      <c r="T58" s="164"/>
      <c r="U58" s="163"/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111</v>
      </c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6" t="str">
        <f>C58</f>
        <v>Obsyp potrubí sypaninou z vhodných hornin tř. 1 - 4 nebo materiálem připraveným podél výkopu ve vzdálenosti do 3 m od jeho kraje, pro jakoukoliv hloubku výkopu a jakoukoliv míru zhutnění.</v>
      </c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54"/>
      <c r="B59" s="161"/>
      <c r="C59" s="187" t="s">
        <v>179</v>
      </c>
      <c r="D59" s="165"/>
      <c r="E59" s="169">
        <v>3.28</v>
      </c>
      <c r="F59" s="171"/>
      <c r="G59" s="171"/>
      <c r="H59" s="171"/>
      <c r="I59" s="171"/>
      <c r="J59" s="171"/>
      <c r="K59" s="171"/>
      <c r="L59" s="171"/>
      <c r="M59" s="171"/>
      <c r="N59" s="163"/>
      <c r="O59" s="163"/>
      <c r="P59" s="163"/>
      <c r="Q59" s="163"/>
      <c r="R59" s="196"/>
      <c r="S59" s="163"/>
      <c r="T59" s="164"/>
      <c r="U59" s="163"/>
      <c r="V59" s="153"/>
      <c r="W59" s="153"/>
      <c r="X59" s="153"/>
      <c r="Y59" s="153"/>
      <c r="Z59" s="153"/>
      <c r="AA59" s="153"/>
      <c r="AB59" s="153"/>
      <c r="AC59" s="153"/>
      <c r="AD59" s="153"/>
      <c r="AE59" s="153" t="s">
        <v>113</v>
      </c>
      <c r="AF59" s="153">
        <v>0</v>
      </c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outlineLevel="1" x14ac:dyDescent="0.2">
      <c r="A60" s="154">
        <v>21</v>
      </c>
      <c r="B60" s="161" t="s">
        <v>180</v>
      </c>
      <c r="C60" s="186" t="s">
        <v>181</v>
      </c>
      <c r="D60" s="163" t="s">
        <v>171</v>
      </c>
      <c r="E60" s="168">
        <v>5.9039999999999999</v>
      </c>
      <c r="F60" s="171"/>
      <c r="G60" s="171"/>
      <c r="H60" s="171">
        <v>314</v>
      </c>
      <c r="I60" s="171">
        <f>ROUND(E60*H60,2)</f>
        <v>1853.86</v>
      </c>
      <c r="J60" s="171">
        <v>0</v>
      </c>
      <c r="K60" s="171">
        <f>ROUND(E60*J60,2)</f>
        <v>0</v>
      </c>
      <c r="L60" s="171">
        <v>21</v>
      </c>
      <c r="M60" s="171">
        <f>G60*(1+L60/100)</f>
        <v>0</v>
      </c>
      <c r="N60" s="163">
        <v>1</v>
      </c>
      <c r="O60" s="163">
        <f>ROUND(E60*N60,5)</f>
        <v>5.9039999999999999</v>
      </c>
      <c r="P60" s="163">
        <v>0</v>
      </c>
      <c r="Q60" s="163">
        <f>ROUND(E60*P60,5)</f>
        <v>0</v>
      </c>
      <c r="R60" s="196" t="s">
        <v>444</v>
      </c>
      <c r="S60" s="163" t="s">
        <v>442</v>
      </c>
      <c r="T60" s="164">
        <v>0</v>
      </c>
      <c r="U60" s="163">
        <f>ROUND(E60*T60,2)</f>
        <v>0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182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54"/>
      <c r="B61" s="161"/>
      <c r="C61" s="187" t="s">
        <v>183</v>
      </c>
      <c r="D61" s="165"/>
      <c r="E61" s="169">
        <v>5.9039999999999999</v>
      </c>
      <c r="F61" s="171"/>
      <c r="G61" s="171"/>
      <c r="H61" s="171"/>
      <c r="I61" s="171"/>
      <c r="J61" s="171"/>
      <c r="K61" s="171"/>
      <c r="L61" s="171"/>
      <c r="M61" s="171"/>
      <c r="N61" s="163"/>
      <c r="O61" s="163"/>
      <c r="P61" s="163"/>
      <c r="Q61" s="163"/>
      <c r="R61" s="196"/>
      <c r="S61" s="163"/>
      <c r="T61" s="164"/>
      <c r="U61" s="163"/>
      <c r="V61" s="153"/>
      <c r="W61" s="153"/>
      <c r="X61" s="153"/>
      <c r="Y61" s="153"/>
      <c r="Z61" s="153"/>
      <c r="AA61" s="153"/>
      <c r="AB61" s="153"/>
      <c r="AC61" s="153"/>
      <c r="AD61" s="153"/>
      <c r="AE61" s="153" t="s">
        <v>113</v>
      </c>
      <c r="AF61" s="153">
        <v>0</v>
      </c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1" x14ac:dyDescent="0.2">
      <c r="A62" s="154">
        <v>22</v>
      </c>
      <c r="B62" s="161" t="s">
        <v>184</v>
      </c>
      <c r="C62" s="186" t="s">
        <v>185</v>
      </c>
      <c r="D62" s="163" t="s">
        <v>142</v>
      </c>
      <c r="E62" s="168">
        <v>4.24</v>
      </c>
      <c r="F62" s="171"/>
      <c r="G62" s="171"/>
      <c r="H62" s="171">
        <v>0</v>
      </c>
      <c r="I62" s="171">
        <f>ROUND(E62*H62,2)</f>
        <v>0</v>
      </c>
      <c r="J62" s="171">
        <v>101.5</v>
      </c>
      <c r="K62" s="171">
        <f>ROUND(E62*J62,2)</f>
        <v>430.36</v>
      </c>
      <c r="L62" s="171">
        <v>21</v>
      </c>
      <c r="M62" s="171">
        <f>G62*(1+L62/100)</f>
        <v>0</v>
      </c>
      <c r="N62" s="163">
        <v>0</v>
      </c>
      <c r="O62" s="163">
        <f>ROUND(E62*N62,5)</f>
        <v>0</v>
      </c>
      <c r="P62" s="163">
        <v>0</v>
      </c>
      <c r="Q62" s="163">
        <f>ROUND(E62*P62,5)</f>
        <v>0</v>
      </c>
      <c r="R62" s="196" t="s">
        <v>444</v>
      </c>
      <c r="S62" s="163" t="s">
        <v>442</v>
      </c>
      <c r="T62" s="164">
        <v>0.20200000000000001</v>
      </c>
      <c r="U62" s="163">
        <f>ROUND(E62*T62,2)</f>
        <v>0.86</v>
      </c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109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54"/>
      <c r="B63" s="161"/>
      <c r="C63" s="248" t="s">
        <v>186</v>
      </c>
      <c r="D63" s="249"/>
      <c r="E63" s="250"/>
      <c r="F63" s="251"/>
      <c r="G63" s="252"/>
      <c r="H63" s="171"/>
      <c r="I63" s="171"/>
      <c r="J63" s="171"/>
      <c r="K63" s="171"/>
      <c r="L63" s="171"/>
      <c r="M63" s="171"/>
      <c r="N63" s="163"/>
      <c r="O63" s="163"/>
      <c r="P63" s="163"/>
      <c r="Q63" s="163"/>
      <c r="R63" s="196"/>
      <c r="S63" s="163"/>
      <c r="T63" s="164"/>
      <c r="U63" s="163"/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111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6" t="str">
        <f>C63</f>
        <v>Zásyp sypaninou z jakékoliv horniny s uložením výkopku po vrstvách, se zhutněním</v>
      </c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54"/>
      <c r="B64" s="161"/>
      <c r="C64" s="187" t="s">
        <v>187</v>
      </c>
      <c r="D64" s="165"/>
      <c r="E64" s="169">
        <v>4.24</v>
      </c>
      <c r="F64" s="171"/>
      <c r="G64" s="171"/>
      <c r="H64" s="171"/>
      <c r="I64" s="171"/>
      <c r="J64" s="171"/>
      <c r="K64" s="171"/>
      <c r="L64" s="171"/>
      <c r="M64" s="171"/>
      <c r="N64" s="163"/>
      <c r="O64" s="163"/>
      <c r="P64" s="163"/>
      <c r="Q64" s="163"/>
      <c r="R64" s="196"/>
      <c r="S64" s="163"/>
      <c r="T64" s="164"/>
      <c r="U64" s="163"/>
      <c r="V64" s="153"/>
      <c r="W64" s="153"/>
      <c r="X64" s="153"/>
      <c r="Y64" s="153"/>
      <c r="Z64" s="153"/>
      <c r="AA64" s="153"/>
      <c r="AB64" s="153"/>
      <c r="AC64" s="153"/>
      <c r="AD64" s="153"/>
      <c r="AE64" s="153" t="s">
        <v>113</v>
      </c>
      <c r="AF64" s="153">
        <v>0</v>
      </c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1" x14ac:dyDescent="0.2">
      <c r="A65" s="154">
        <v>23</v>
      </c>
      <c r="B65" s="161" t="s">
        <v>188</v>
      </c>
      <c r="C65" s="186" t="s">
        <v>189</v>
      </c>
      <c r="D65" s="163" t="s">
        <v>108</v>
      </c>
      <c r="E65" s="168">
        <v>819.18000000000006</v>
      </c>
      <c r="F65" s="171"/>
      <c r="G65" s="171"/>
      <c r="H65" s="171">
        <v>0</v>
      </c>
      <c r="I65" s="171">
        <f>ROUND(E65*H65,2)</f>
        <v>0</v>
      </c>
      <c r="J65" s="171">
        <v>11.2</v>
      </c>
      <c r="K65" s="171">
        <f>ROUND(E65*J65,2)</f>
        <v>9174.82</v>
      </c>
      <c r="L65" s="171">
        <v>21</v>
      </c>
      <c r="M65" s="171">
        <f>G65*(1+L65/100)</f>
        <v>0</v>
      </c>
      <c r="N65" s="163">
        <v>0</v>
      </c>
      <c r="O65" s="163">
        <f>ROUND(E65*N65,5)</f>
        <v>0</v>
      </c>
      <c r="P65" s="163">
        <v>0</v>
      </c>
      <c r="Q65" s="163">
        <f>ROUND(E65*P65,5)</f>
        <v>0</v>
      </c>
      <c r="R65" s="196" t="s">
        <v>444</v>
      </c>
      <c r="S65" s="163" t="s">
        <v>442</v>
      </c>
      <c r="T65" s="164">
        <v>1.7999999999999999E-2</v>
      </c>
      <c r="U65" s="163">
        <f>ROUND(E65*T65,2)</f>
        <v>14.75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109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54"/>
      <c r="B66" s="161"/>
      <c r="C66" s="248" t="s">
        <v>190</v>
      </c>
      <c r="D66" s="249"/>
      <c r="E66" s="250"/>
      <c r="F66" s="251"/>
      <c r="G66" s="252"/>
      <c r="H66" s="171"/>
      <c r="I66" s="171"/>
      <c r="J66" s="171"/>
      <c r="K66" s="171"/>
      <c r="L66" s="171"/>
      <c r="M66" s="171"/>
      <c r="N66" s="163"/>
      <c r="O66" s="163"/>
      <c r="P66" s="163"/>
      <c r="Q66" s="163"/>
      <c r="R66" s="196"/>
      <c r="S66" s="163"/>
      <c r="T66" s="164"/>
      <c r="U66" s="163"/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111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6" t="str">
        <f>C66</f>
        <v>vyrovnáním výškových rozdílů</v>
      </c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54"/>
      <c r="B67" s="161"/>
      <c r="C67" s="187" t="s">
        <v>191</v>
      </c>
      <c r="D67" s="165"/>
      <c r="E67" s="169">
        <v>819.18</v>
      </c>
      <c r="F67" s="171"/>
      <c r="G67" s="171"/>
      <c r="H67" s="171"/>
      <c r="I67" s="171"/>
      <c r="J67" s="171"/>
      <c r="K67" s="171"/>
      <c r="L67" s="171"/>
      <c r="M67" s="171"/>
      <c r="N67" s="163"/>
      <c r="O67" s="163"/>
      <c r="P67" s="163"/>
      <c r="Q67" s="163"/>
      <c r="R67" s="196"/>
      <c r="S67" s="163"/>
      <c r="T67" s="164"/>
      <c r="U67" s="163"/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113</v>
      </c>
      <c r="AF67" s="153">
        <v>0</v>
      </c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>
        <v>24</v>
      </c>
      <c r="B68" s="161" t="s">
        <v>192</v>
      </c>
      <c r="C68" s="186" t="s">
        <v>193</v>
      </c>
      <c r="D68" s="163" t="s">
        <v>142</v>
      </c>
      <c r="E68" s="168">
        <v>8.07</v>
      </c>
      <c r="F68" s="171"/>
      <c r="G68" s="171"/>
      <c r="H68" s="171">
        <v>0</v>
      </c>
      <c r="I68" s="171">
        <f>ROUND(E68*H68,2)</f>
        <v>0</v>
      </c>
      <c r="J68" s="171">
        <v>78</v>
      </c>
      <c r="K68" s="171">
        <f>ROUND(E68*J68,2)</f>
        <v>629.46</v>
      </c>
      <c r="L68" s="171">
        <v>21</v>
      </c>
      <c r="M68" s="171">
        <f>G68*(1+L68/100)</f>
        <v>0</v>
      </c>
      <c r="N68" s="163">
        <v>0</v>
      </c>
      <c r="O68" s="163">
        <f>ROUND(E68*N68,5)</f>
        <v>0</v>
      </c>
      <c r="P68" s="163">
        <v>0</v>
      </c>
      <c r="Q68" s="163">
        <f>ROUND(E68*P68,5)</f>
        <v>0</v>
      </c>
      <c r="R68" s="196" t="s">
        <v>444</v>
      </c>
      <c r="S68" s="163" t="s">
        <v>442</v>
      </c>
      <c r="T68" s="164">
        <v>0.20300000000000001</v>
      </c>
      <c r="U68" s="163">
        <f>ROUND(E68*T68,2)</f>
        <v>1.64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109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/>
      <c r="B69" s="161"/>
      <c r="C69" s="187" t="s">
        <v>194</v>
      </c>
      <c r="D69" s="165"/>
      <c r="E69" s="169">
        <v>8.07</v>
      </c>
      <c r="F69" s="171"/>
      <c r="G69" s="171"/>
      <c r="H69" s="171"/>
      <c r="I69" s="171"/>
      <c r="J69" s="171"/>
      <c r="K69" s="171"/>
      <c r="L69" s="171"/>
      <c r="M69" s="171"/>
      <c r="N69" s="163"/>
      <c r="O69" s="163"/>
      <c r="P69" s="163"/>
      <c r="Q69" s="163"/>
      <c r="R69" s="196"/>
      <c r="S69" s="163"/>
      <c r="T69" s="164"/>
      <c r="U69" s="163"/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113</v>
      </c>
      <c r="AF69" s="153">
        <v>0</v>
      </c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>
        <v>25</v>
      </c>
      <c r="B70" s="161" t="s">
        <v>195</v>
      </c>
      <c r="C70" s="186" t="s">
        <v>196</v>
      </c>
      <c r="D70" s="163" t="s">
        <v>142</v>
      </c>
      <c r="E70" s="168">
        <v>16.14</v>
      </c>
      <c r="F70" s="171"/>
      <c r="G70" s="171"/>
      <c r="H70" s="171">
        <v>0</v>
      </c>
      <c r="I70" s="171">
        <f>ROUND(E70*H70,2)</f>
        <v>0</v>
      </c>
      <c r="J70" s="171">
        <v>37.1</v>
      </c>
      <c r="K70" s="171">
        <f>ROUND(E70*J70,2)</f>
        <v>598.79</v>
      </c>
      <c r="L70" s="171">
        <v>21</v>
      </c>
      <c r="M70" s="171">
        <f>G70*(1+L70/100)</f>
        <v>0</v>
      </c>
      <c r="N70" s="163">
        <v>0</v>
      </c>
      <c r="O70" s="163">
        <f>ROUND(E70*N70,5)</f>
        <v>0</v>
      </c>
      <c r="P70" s="163">
        <v>0</v>
      </c>
      <c r="Q70" s="163">
        <f>ROUND(E70*P70,5)</f>
        <v>0</v>
      </c>
      <c r="R70" s="196" t="s">
        <v>444</v>
      </c>
      <c r="S70" s="163" t="s">
        <v>442</v>
      </c>
      <c r="T70" s="164">
        <v>7.3999999999999996E-2</v>
      </c>
      <c r="U70" s="163">
        <f>ROUND(E70*T70,2)</f>
        <v>1.19</v>
      </c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109</v>
      </c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ht="22.5" outlineLevel="1" x14ac:dyDescent="0.2">
      <c r="A71" s="154"/>
      <c r="B71" s="161"/>
      <c r="C71" s="248" t="s">
        <v>162</v>
      </c>
      <c r="D71" s="249"/>
      <c r="E71" s="250"/>
      <c r="F71" s="251"/>
      <c r="G71" s="252"/>
      <c r="H71" s="171"/>
      <c r="I71" s="171"/>
      <c r="J71" s="171"/>
      <c r="K71" s="171"/>
      <c r="L71" s="171"/>
      <c r="M71" s="171"/>
      <c r="N71" s="163"/>
      <c r="O71" s="163"/>
      <c r="P71" s="163"/>
      <c r="Q71" s="163"/>
      <c r="R71" s="196"/>
      <c r="S71" s="163"/>
      <c r="T71" s="164"/>
      <c r="U71" s="163"/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111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6" t="str">
        <f>C71</f>
        <v>Vodorovné přemístění výkopku po suchu, bez ohledu na druh dopravního prostředku, bez naložení výkopku, avšak se složením bez rozhrnutí.</v>
      </c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/>
      <c r="B72" s="161"/>
      <c r="C72" s="187" t="s">
        <v>197</v>
      </c>
      <c r="D72" s="165"/>
      <c r="E72" s="169">
        <v>16.14</v>
      </c>
      <c r="F72" s="171"/>
      <c r="G72" s="171"/>
      <c r="H72" s="171"/>
      <c r="I72" s="171"/>
      <c r="J72" s="171"/>
      <c r="K72" s="171"/>
      <c r="L72" s="171"/>
      <c r="M72" s="171"/>
      <c r="N72" s="163"/>
      <c r="O72" s="163"/>
      <c r="P72" s="163"/>
      <c r="Q72" s="163"/>
      <c r="R72" s="196"/>
      <c r="S72" s="163"/>
      <c r="T72" s="164"/>
      <c r="U72" s="163"/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113</v>
      </c>
      <c r="AF72" s="153">
        <v>0</v>
      </c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>
        <v>26</v>
      </c>
      <c r="B73" s="161" t="s">
        <v>198</v>
      </c>
      <c r="C73" s="186" t="s">
        <v>199</v>
      </c>
      <c r="D73" s="163" t="s">
        <v>108</v>
      </c>
      <c r="E73" s="168">
        <v>86.37</v>
      </c>
      <c r="F73" s="171"/>
      <c r="G73" s="171"/>
      <c r="H73" s="171">
        <v>0</v>
      </c>
      <c r="I73" s="171">
        <f>ROUND(E73*H73,2)</f>
        <v>0</v>
      </c>
      <c r="J73" s="171">
        <v>47</v>
      </c>
      <c r="K73" s="171">
        <f>ROUND(E73*J73,2)</f>
        <v>4059.39</v>
      </c>
      <c r="L73" s="171">
        <v>21</v>
      </c>
      <c r="M73" s="171">
        <f>G73*(1+L73/100)</f>
        <v>0</v>
      </c>
      <c r="N73" s="163">
        <v>0</v>
      </c>
      <c r="O73" s="163">
        <f>ROUND(E73*N73,5)</f>
        <v>0</v>
      </c>
      <c r="P73" s="163">
        <v>0</v>
      </c>
      <c r="Q73" s="163">
        <f>ROUND(E73*P73,5)</f>
        <v>0</v>
      </c>
      <c r="R73" s="196" t="s">
        <v>444</v>
      </c>
      <c r="S73" s="163" t="s">
        <v>442</v>
      </c>
      <c r="T73" s="164">
        <v>0.17699999999999999</v>
      </c>
      <c r="U73" s="163">
        <f>ROUND(E73*T73,2)</f>
        <v>15.29</v>
      </c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109</v>
      </c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ht="22.5" outlineLevel="1" x14ac:dyDescent="0.2">
      <c r="A74" s="154"/>
      <c r="B74" s="161"/>
      <c r="C74" s="248" t="s">
        <v>200</v>
      </c>
      <c r="D74" s="249"/>
      <c r="E74" s="250"/>
      <c r="F74" s="251"/>
      <c r="G74" s="252"/>
      <c r="H74" s="171"/>
      <c r="I74" s="171"/>
      <c r="J74" s="171"/>
      <c r="K74" s="171"/>
      <c r="L74" s="171"/>
      <c r="M74" s="171"/>
      <c r="N74" s="163"/>
      <c r="O74" s="163"/>
      <c r="P74" s="163"/>
      <c r="Q74" s="163"/>
      <c r="R74" s="196"/>
      <c r="S74" s="163"/>
      <c r="T74" s="164"/>
      <c r="U74" s="163"/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111</v>
      </c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6" t="str">
        <f>C74</f>
        <v>Rozprostření a urovnání ornice s případným nutným přemístěním hromad nebo dočasných skládek na místo potřeby ze vzdálenosti do 30 m, v rovině nebo ve svahu do 1 : 5.</v>
      </c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/>
      <c r="B75" s="161"/>
      <c r="C75" s="187" t="s">
        <v>201</v>
      </c>
      <c r="D75" s="165"/>
      <c r="E75" s="169">
        <v>86.37</v>
      </c>
      <c r="F75" s="171"/>
      <c r="G75" s="171"/>
      <c r="H75" s="171"/>
      <c r="I75" s="171"/>
      <c r="J75" s="171"/>
      <c r="K75" s="171"/>
      <c r="L75" s="171"/>
      <c r="M75" s="171"/>
      <c r="N75" s="163"/>
      <c r="O75" s="163"/>
      <c r="P75" s="163"/>
      <c r="Q75" s="163"/>
      <c r="R75" s="196"/>
      <c r="S75" s="163"/>
      <c r="T75" s="164"/>
      <c r="U75" s="163"/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113</v>
      </c>
      <c r="AF75" s="153">
        <v>0</v>
      </c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54">
        <v>27</v>
      </c>
      <c r="B76" s="161" t="s">
        <v>202</v>
      </c>
      <c r="C76" s="186" t="s">
        <v>203</v>
      </c>
      <c r="D76" s="163" t="s">
        <v>142</v>
      </c>
      <c r="E76" s="168">
        <v>5.66</v>
      </c>
      <c r="F76" s="171"/>
      <c r="G76" s="171"/>
      <c r="H76" s="171">
        <v>418</v>
      </c>
      <c r="I76" s="171">
        <f>ROUND(E76*H76,2)</f>
        <v>2365.88</v>
      </c>
      <c r="J76" s="171">
        <v>0</v>
      </c>
      <c r="K76" s="171">
        <f>ROUND(E76*J76,2)</f>
        <v>0</v>
      </c>
      <c r="L76" s="171">
        <v>21</v>
      </c>
      <c r="M76" s="171">
        <f>G76*(1+L76/100)</f>
        <v>0</v>
      </c>
      <c r="N76" s="163">
        <v>1.67</v>
      </c>
      <c r="O76" s="163">
        <f>ROUND(E76*N76,5)</f>
        <v>9.4521999999999995</v>
      </c>
      <c r="P76" s="163">
        <v>0</v>
      </c>
      <c r="Q76" s="163">
        <f>ROUND(E76*P76,5)</f>
        <v>0</v>
      </c>
      <c r="R76" s="196" t="s">
        <v>444</v>
      </c>
      <c r="S76" s="163" t="s">
        <v>442</v>
      </c>
      <c r="T76" s="164">
        <v>0</v>
      </c>
      <c r="U76" s="163">
        <f>ROUND(E76*T76,2)</f>
        <v>0</v>
      </c>
      <c r="V76" s="153"/>
      <c r="W76" s="153"/>
      <c r="X76" s="153"/>
      <c r="Y76" s="153"/>
      <c r="Z76" s="153"/>
      <c r="AA76" s="153"/>
      <c r="AB76" s="153"/>
      <c r="AC76" s="153"/>
      <c r="AD76" s="153"/>
      <c r="AE76" s="153" t="s">
        <v>182</v>
      </c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54"/>
      <c r="B77" s="161"/>
      <c r="C77" s="187" t="s">
        <v>204</v>
      </c>
      <c r="D77" s="165"/>
      <c r="E77" s="169">
        <v>5.66</v>
      </c>
      <c r="F77" s="171"/>
      <c r="G77" s="171"/>
      <c r="H77" s="171"/>
      <c r="I77" s="171"/>
      <c r="J77" s="171"/>
      <c r="K77" s="171"/>
      <c r="L77" s="171"/>
      <c r="M77" s="171"/>
      <c r="N77" s="163"/>
      <c r="O77" s="163"/>
      <c r="P77" s="163"/>
      <c r="Q77" s="163"/>
      <c r="R77" s="196"/>
      <c r="S77" s="163"/>
      <c r="T77" s="164"/>
      <c r="U77" s="163"/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113</v>
      </c>
      <c r="AF77" s="153">
        <v>0</v>
      </c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54">
        <v>28</v>
      </c>
      <c r="B78" s="161" t="s">
        <v>205</v>
      </c>
      <c r="C78" s="186" t="s">
        <v>206</v>
      </c>
      <c r="D78" s="163" t="s">
        <v>108</v>
      </c>
      <c r="E78" s="168">
        <v>21.25</v>
      </c>
      <c r="F78" s="171"/>
      <c r="G78" s="171"/>
      <c r="H78" s="171">
        <v>1.71</v>
      </c>
      <c r="I78" s="171">
        <f>ROUND(E78*H78,2)</f>
        <v>36.340000000000003</v>
      </c>
      <c r="J78" s="171">
        <v>63.99</v>
      </c>
      <c r="K78" s="171">
        <f>ROUND(E78*J78,2)</f>
        <v>1359.79</v>
      </c>
      <c r="L78" s="171">
        <v>21</v>
      </c>
      <c r="M78" s="171">
        <f>G78*(1+L78/100)</f>
        <v>0</v>
      </c>
      <c r="N78" s="163">
        <v>0</v>
      </c>
      <c r="O78" s="163">
        <f>ROUND(E78*N78,5)</f>
        <v>0</v>
      </c>
      <c r="P78" s="163">
        <v>0</v>
      </c>
      <c r="Q78" s="163">
        <f>ROUND(E78*P78,5)</f>
        <v>0</v>
      </c>
      <c r="R78" s="196" t="s">
        <v>444</v>
      </c>
      <c r="S78" s="163" t="s">
        <v>442</v>
      </c>
      <c r="T78" s="164">
        <v>0.18</v>
      </c>
      <c r="U78" s="163">
        <f>ROUND(E78*T78,2)</f>
        <v>3.83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109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ht="22.5" outlineLevel="1" x14ac:dyDescent="0.2">
      <c r="A79" s="154"/>
      <c r="B79" s="161"/>
      <c r="C79" s="248" t="s">
        <v>207</v>
      </c>
      <c r="D79" s="249"/>
      <c r="E79" s="250"/>
      <c r="F79" s="251"/>
      <c r="G79" s="252"/>
      <c r="H79" s="171"/>
      <c r="I79" s="171"/>
      <c r="J79" s="171"/>
      <c r="K79" s="171"/>
      <c r="L79" s="171"/>
      <c r="M79" s="171"/>
      <c r="N79" s="163"/>
      <c r="O79" s="163"/>
      <c r="P79" s="163"/>
      <c r="Q79" s="163"/>
      <c r="R79" s="196"/>
      <c r="S79" s="163"/>
      <c r="T79" s="164"/>
      <c r="U79" s="163"/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111</v>
      </c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6" t="str">
        <f>C79</f>
        <v>Založení trávníku ve vegetačních prefabrikátech s doplněním ornice nebo substrátu ve vrstvě do 7 cm s utužením vodou a s případným naložením, odvozem odpadu do 20 km a se složením</v>
      </c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/>
      <c r="B80" s="161"/>
      <c r="C80" s="187" t="s">
        <v>208</v>
      </c>
      <c r="D80" s="165"/>
      <c r="E80" s="169">
        <v>21.25</v>
      </c>
      <c r="F80" s="171"/>
      <c r="G80" s="171"/>
      <c r="H80" s="171"/>
      <c r="I80" s="171"/>
      <c r="J80" s="171"/>
      <c r="K80" s="171"/>
      <c r="L80" s="171"/>
      <c r="M80" s="171"/>
      <c r="N80" s="163"/>
      <c r="O80" s="163"/>
      <c r="P80" s="163"/>
      <c r="Q80" s="163"/>
      <c r="R80" s="196"/>
      <c r="S80" s="163"/>
      <c r="T80" s="164"/>
      <c r="U80" s="163"/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113</v>
      </c>
      <c r="AF80" s="153">
        <v>0</v>
      </c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ht="22.5" outlineLevel="1" x14ac:dyDescent="0.2">
      <c r="A81" s="154">
        <v>29</v>
      </c>
      <c r="B81" s="161" t="s">
        <v>209</v>
      </c>
      <c r="C81" s="186" t="s">
        <v>210</v>
      </c>
      <c r="D81" s="163" t="s">
        <v>108</v>
      </c>
      <c r="E81" s="168">
        <v>86.37</v>
      </c>
      <c r="F81" s="171"/>
      <c r="G81" s="171"/>
      <c r="H81" s="171">
        <v>26.07</v>
      </c>
      <c r="I81" s="171">
        <f>ROUND(E81*H81,2)</f>
        <v>2251.67</v>
      </c>
      <c r="J81" s="171">
        <v>25.53</v>
      </c>
      <c r="K81" s="171">
        <f>ROUND(E81*J81,2)</f>
        <v>2205.0300000000002</v>
      </c>
      <c r="L81" s="171">
        <v>21</v>
      </c>
      <c r="M81" s="171">
        <f>G81*(1+L81/100)</f>
        <v>0</v>
      </c>
      <c r="N81" s="163">
        <v>2.0000000000000001E-4</v>
      </c>
      <c r="O81" s="163">
        <f>ROUND(E81*N81,5)</f>
        <v>1.7270000000000001E-2</v>
      </c>
      <c r="P81" s="163">
        <v>0</v>
      </c>
      <c r="Q81" s="163">
        <f>ROUND(E81*P81,5)</f>
        <v>0</v>
      </c>
      <c r="R81" s="196" t="s">
        <v>444</v>
      </c>
      <c r="S81" s="163" t="s">
        <v>442</v>
      </c>
      <c r="T81" s="164">
        <v>8.8520000000000001E-2</v>
      </c>
      <c r="U81" s="163">
        <f>ROUND(E81*T81,2)</f>
        <v>7.65</v>
      </c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211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54"/>
      <c r="B82" s="161"/>
      <c r="C82" s="187" t="s">
        <v>212</v>
      </c>
      <c r="D82" s="165"/>
      <c r="E82" s="169">
        <v>86.37</v>
      </c>
      <c r="F82" s="171"/>
      <c r="G82" s="171"/>
      <c r="H82" s="171"/>
      <c r="I82" s="171"/>
      <c r="J82" s="171"/>
      <c r="K82" s="171"/>
      <c r="L82" s="171"/>
      <c r="M82" s="171"/>
      <c r="N82" s="163"/>
      <c r="O82" s="163"/>
      <c r="P82" s="163"/>
      <c r="Q82" s="163"/>
      <c r="R82" s="196"/>
      <c r="S82" s="163"/>
      <c r="T82" s="164"/>
      <c r="U82" s="163"/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113</v>
      </c>
      <c r="AF82" s="153">
        <v>0</v>
      </c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x14ac:dyDescent="0.2">
      <c r="A83" s="155" t="s">
        <v>104</v>
      </c>
      <c r="B83" s="162" t="s">
        <v>59</v>
      </c>
      <c r="C83" s="188" t="s">
        <v>60</v>
      </c>
      <c r="D83" s="166"/>
      <c r="E83" s="170"/>
      <c r="F83" s="172"/>
      <c r="G83" s="172">
        <f>SUMIF(AE84:AE92,"&lt;&gt;NOR",G84:G92)</f>
        <v>0</v>
      </c>
      <c r="H83" s="172"/>
      <c r="I83" s="172">
        <f>SUM(I84:I92)</f>
        <v>12757.29</v>
      </c>
      <c r="J83" s="172"/>
      <c r="K83" s="172">
        <f>SUM(K84:K92)</f>
        <v>7238.6</v>
      </c>
      <c r="L83" s="172"/>
      <c r="M83" s="172">
        <f>SUM(M84:M92)</f>
        <v>0</v>
      </c>
      <c r="N83" s="166"/>
      <c r="O83" s="166">
        <f>SUM(O84:O92)</f>
        <v>23.854099999999999</v>
      </c>
      <c r="P83" s="166"/>
      <c r="Q83" s="166">
        <f>SUM(Q84:Q92)</f>
        <v>0</v>
      </c>
      <c r="R83" s="197"/>
      <c r="S83" s="166"/>
      <c r="T83" s="167"/>
      <c r="U83" s="166">
        <f>SUM(U84:U92)</f>
        <v>24.35</v>
      </c>
      <c r="AE83" t="s">
        <v>105</v>
      </c>
    </row>
    <row r="84" spans="1:60" outlineLevel="1" x14ac:dyDescent="0.2">
      <c r="A84" s="154">
        <v>30</v>
      </c>
      <c r="B84" s="161" t="s">
        <v>213</v>
      </c>
      <c r="C84" s="186" t="s">
        <v>214</v>
      </c>
      <c r="D84" s="163" t="s">
        <v>142</v>
      </c>
      <c r="E84" s="168">
        <v>2.57</v>
      </c>
      <c r="F84" s="171"/>
      <c r="G84" s="171"/>
      <c r="H84" s="171">
        <v>612.54</v>
      </c>
      <c r="I84" s="171">
        <f>ROUND(E84*H84,2)</f>
        <v>1574.23</v>
      </c>
      <c r="J84" s="171">
        <v>448.46000000000004</v>
      </c>
      <c r="K84" s="171">
        <f>ROUND(E84*J84,2)</f>
        <v>1152.54</v>
      </c>
      <c r="L84" s="171">
        <v>21</v>
      </c>
      <c r="M84" s="171">
        <f>G84*(1+L84/100)</f>
        <v>0</v>
      </c>
      <c r="N84" s="163">
        <v>1.9205000000000001</v>
      </c>
      <c r="O84" s="163">
        <f>ROUND(E84*N84,5)</f>
        <v>4.9356900000000001</v>
      </c>
      <c r="P84" s="163">
        <v>0</v>
      </c>
      <c r="Q84" s="163">
        <f>ROUND(E84*P84,5)</f>
        <v>0</v>
      </c>
      <c r="R84" s="196" t="s">
        <v>444</v>
      </c>
      <c r="S84" s="163" t="s">
        <v>442</v>
      </c>
      <c r="T84" s="164">
        <v>1.5840000000000001</v>
      </c>
      <c r="U84" s="163">
        <f>ROUND(E84*T84,2)</f>
        <v>4.07</v>
      </c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109</v>
      </c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/>
      <c r="B85" s="161"/>
      <c r="C85" s="187" t="s">
        <v>215</v>
      </c>
      <c r="D85" s="165"/>
      <c r="E85" s="169">
        <v>2.57</v>
      </c>
      <c r="F85" s="171"/>
      <c r="G85" s="171"/>
      <c r="H85" s="171"/>
      <c r="I85" s="171"/>
      <c r="J85" s="171"/>
      <c r="K85" s="171"/>
      <c r="L85" s="171"/>
      <c r="M85" s="171"/>
      <c r="N85" s="163"/>
      <c r="O85" s="163"/>
      <c r="P85" s="163"/>
      <c r="Q85" s="163"/>
      <c r="R85" s="196"/>
      <c r="S85" s="163"/>
      <c r="T85" s="164"/>
      <c r="U85" s="163"/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113</v>
      </c>
      <c r="AF85" s="153">
        <v>0</v>
      </c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>
        <v>31</v>
      </c>
      <c r="B86" s="161" t="s">
        <v>216</v>
      </c>
      <c r="C86" s="186" t="s">
        <v>217</v>
      </c>
      <c r="D86" s="163" t="s">
        <v>142</v>
      </c>
      <c r="E86" s="168">
        <v>11.565</v>
      </c>
      <c r="F86" s="171"/>
      <c r="G86" s="171"/>
      <c r="H86" s="171">
        <v>646.53</v>
      </c>
      <c r="I86" s="171">
        <f>ROUND(E86*H86,2)</f>
        <v>7477.12</v>
      </c>
      <c r="J86" s="171">
        <v>260.47000000000003</v>
      </c>
      <c r="K86" s="171">
        <f>ROUND(E86*J86,2)</f>
        <v>3012.34</v>
      </c>
      <c r="L86" s="171">
        <v>21</v>
      </c>
      <c r="M86" s="171">
        <f>G86*(1+L86/100)</f>
        <v>0</v>
      </c>
      <c r="N86" s="163">
        <v>1.63</v>
      </c>
      <c r="O86" s="163">
        <f>ROUND(E86*N86,5)</f>
        <v>18.850950000000001</v>
      </c>
      <c r="P86" s="163">
        <v>0</v>
      </c>
      <c r="Q86" s="163">
        <f>ROUND(E86*P86,5)</f>
        <v>0</v>
      </c>
      <c r="R86" s="196" t="s">
        <v>444</v>
      </c>
      <c r="S86" s="163" t="s">
        <v>442</v>
      </c>
      <c r="T86" s="164">
        <v>0.92</v>
      </c>
      <c r="U86" s="163">
        <f>ROUND(E86*T86,2)</f>
        <v>10.64</v>
      </c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109</v>
      </c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/>
      <c r="B87" s="161"/>
      <c r="C87" s="187" t="s">
        <v>218</v>
      </c>
      <c r="D87" s="165"/>
      <c r="E87" s="169">
        <v>11.565</v>
      </c>
      <c r="F87" s="171"/>
      <c r="G87" s="171"/>
      <c r="H87" s="171"/>
      <c r="I87" s="171"/>
      <c r="J87" s="171"/>
      <c r="K87" s="171"/>
      <c r="L87" s="171"/>
      <c r="M87" s="171"/>
      <c r="N87" s="163"/>
      <c r="O87" s="163"/>
      <c r="P87" s="163"/>
      <c r="Q87" s="163"/>
      <c r="R87" s="196"/>
      <c r="S87" s="163"/>
      <c r="T87" s="164"/>
      <c r="U87" s="163"/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113</v>
      </c>
      <c r="AF87" s="153">
        <v>0</v>
      </c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>
        <v>32</v>
      </c>
      <c r="B88" s="161" t="s">
        <v>219</v>
      </c>
      <c r="C88" s="186" t="s">
        <v>220</v>
      </c>
      <c r="D88" s="163" t="s">
        <v>108</v>
      </c>
      <c r="E88" s="168">
        <v>128.5</v>
      </c>
      <c r="F88" s="171"/>
      <c r="G88" s="171"/>
      <c r="H88" s="171">
        <v>3.08</v>
      </c>
      <c r="I88" s="171">
        <f>ROUND(E88*H88,2)</f>
        <v>395.78</v>
      </c>
      <c r="J88" s="171">
        <v>23.92</v>
      </c>
      <c r="K88" s="171">
        <f>ROUND(E88*J88,2)</f>
        <v>3073.72</v>
      </c>
      <c r="L88" s="171">
        <v>21</v>
      </c>
      <c r="M88" s="171">
        <f>G88*(1+L88/100)</f>
        <v>0</v>
      </c>
      <c r="N88" s="163">
        <v>1.8000000000000001E-4</v>
      </c>
      <c r="O88" s="163">
        <f>ROUND(E88*N88,5)</f>
        <v>2.3130000000000001E-2</v>
      </c>
      <c r="P88" s="163">
        <v>0</v>
      </c>
      <c r="Q88" s="163">
        <f>ROUND(E88*P88,5)</f>
        <v>0</v>
      </c>
      <c r="R88" s="196" t="s">
        <v>444</v>
      </c>
      <c r="S88" s="163" t="s">
        <v>442</v>
      </c>
      <c r="T88" s="164">
        <v>7.4999999999999997E-2</v>
      </c>
      <c r="U88" s="163">
        <f>ROUND(E88*T88,2)</f>
        <v>9.64</v>
      </c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109</v>
      </c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/>
      <c r="B89" s="161"/>
      <c r="C89" s="248" t="s">
        <v>221</v>
      </c>
      <c r="D89" s="249"/>
      <c r="E89" s="250"/>
      <c r="F89" s="251"/>
      <c r="G89" s="252"/>
      <c r="H89" s="171"/>
      <c r="I89" s="171"/>
      <c r="J89" s="171"/>
      <c r="K89" s="171"/>
      <c r="L89" s="171"/>
      <c r="M89" s="171"/>
      <c r="N89" s="163"/>
      <c r="O89" s="163"/>
      <c r="P89" s="163"/>
      <c r="Q89" s="163"/>
      <c r="R89" s="196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111</v>
      </c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6" t="str">
        <f>C89</f>
        <v>v rýze nebo v zářezu se stěnami</v>
      </c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/>
      <c r="B90" s="161"/>
      <c r="C90" s="187" t="s">
        <v>222</v>
      </c>
      <c r="D90" s="165"/>
      <c r="E90" s="169">
        <v>128.5</v>
      </c>
      <c r="F90" s="171"/>
      <c r="G90" s="171"/>
      <c r="H90" s="171"/>
      <c r="I90" s="171"/>
      <c r="J90" s="171"/>
      <c r="K90" s="171"/>
      <c r="L90" s="171"/>
      <c r="M90" s="171"/>
      <c r="N90" s="163"/>
      <c r="O90" s="163"/>
      <c r="P90" s="163"/>
      <c r="Q90" s="163"/>
      <c r="R90" s="196"/>
      <c r="S90" s="163"/>
      <c r="T90" s="164"/>
      <c r="U90" s="163"/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113</v>
      </c>
      <c r="AF90" s="153">
        <v>0</v>
      </c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>
        <v>33</v>
      </c>
      <c r="B91" s="161" t="s">
        <v>223</v>
      </c>
      <c r="C91" s="186" t="s">
        <v>224</v>
      </c>
      <c r="D91" s="163" t="s">
        <v>108</v>
      </c>
      <c r="E91" s="168">
        <v>147.77500000000001</v>
      </c>
      <c r="F91" s="171"/>
      <c r="G91" s="171"/>
      <c r="H91" s="171">
        <v>22.4</v>
      </c>
      <c r="I91" s="171">
        <f>ROUND(E91*H91,2)</f>
        <v>3310.16</v>
      </c>
      <c r="J91" s="171">
        <v>0</v>
      </c>
      <c r="K91" s="171">
        <f>ROUND(E91*J91,2)</f>
        <v>0</v>
      </c>
      <c r="L91" s="171">
        <v>21</v>
      </c>
      <c r="M91" s="171">
        <f>G91*(1+L91/100)</f>
        <v>0</v>
      </c>
      <c r="N91" s="163">
        <v>2.9999999999999997E-4</v>
      </c>
      <c r="O91" s="163">
        <f>ROUND(E91*N91,5)</f>
        <v>4.4330000000000001E-2</v>
      </c>
      <c r="P91" s="163">
        <v>0</v>
      </c>
      <c r="Q91" s="163">
        <f>ROUND(E91*P91,5)</f>
        <v>0</v>
      </c>
      <c r="R91" s="196" t="s">
        <v>444</v>
      </c>
      <c r="S91" s="163" t="s">
        <v>442</v>
      </c>
      <c r="T91" s="164">
        <v>0</v>
      </c>
      <c r="U91" s="163">
        <f>ROUND(E91*T91,2)</f>
        <v>0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182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/>
      <c r="B92" s="161"/>
      <c r="C92" s="187" t="s">
        <v>225</v>
      </c>
      <c r="D92" s="165"/>
      <c r="E92" s="169">
        <v>147.77500000000001</v>
      </c>
      <c r="F92" s="171"/>
      <c r="G92" s="171"/>
      <c r="H92" s="171"/>
      <c r="I92" s="171"/>
      <c r="J92" s="171"/>
      <c r="K92" s="171"/>
      <c r="L92" s="171"/>
      <c r="M92" s="171"/>
      <c r="N92" s="163"/>
      <c r="O92" s="163"/>
      <c r="P92" s="163"/>
      <c r="Q92" s="163"/>
      <c r="R92" s="196"/>
      <c r="S92" s="163"/>
      <c r="T92" s="164"/>
      <c r="U92" s="163"/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113</v>
      </c>
      <c r="AF92" s="153">
        <v>0</v>
      </c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x14ac:dyDescent="0.2">
      <c r="A93" s="155" t="s">
        <v>104</v>
      </c>
      <c r="B93" s="162" t="s">
        <v>61</v>
      </c>
      <c r="C93" s="188" t="s">
        <v>62</v>
      </c>
      <c r="D93" s="166"/>
      <c r="E93" s="170"/>
      <c r="F93" s="172"/>
      <c r="G93" s="172">
        <f>SUMIF(AE94:AE98,"&lt;&gt;NOR",G94:G98)</f>
        <v>0</v>
      </c>
      <c r="H93" s="172"/>
      <c r="I93" s="172">
        <f>SUM(I94:I98)</f>
        <v>2487.61</v>
      </c>
      <c r="J93" s="172"/>
      <c r="K93" s="172">
        <f>SUM(K94:K98)</f>
        <v>1435.8000000000002</v>
      </c>
      <c r="L93" s="172"/>
      <c r="M93" s="172">
        <f>SUM(M94:M98)</f>
        <v>0</v>
      </c>
      <c r="N93" s="166"/>
      <c r="O93" s="166">
        <f>SUM(O94:O98)</f>
        <v>7.2837300000000003</v>
      </c>
      <c r="P93" s="166"/>
      <c r="Q93" s="166">
        <f>SUM(Q94:Q98)</f>
        <v>0</v>
      </c>
      <c r="R93" s="197"/>
      <c r="S93" s="166"/>
      <c r="T93" s="167"/>
      <c r="U93" s="166">
        <f>SUM(U94:U98)</f>
        <v>5.3699999999999992</v>
      </c>
      <c r="AE93" t="s">
        <v>105</v>
      </c>
    </row>
    <row r="94" spans="1:60" outlineLevel="1" x14ac:dyDescent="0.2">
      <c r="A94" s="154">
        <v>34</v>
      </c>
      <c r="B94" s="161" t="s">
        <v>226</v>
      </c>
      <c r="C94" s="186" t="s">
        <v>227</v>
      </c>
      <c r="D94" s="163" t="s">
        <v>142</v>
      </c>
      <c r="E94" s="168">
        <v>2.5</v>
      </c>
      <c r="F94" s="171"/>
      <c r="G94" s="171"/>
      <c r="H94" s="171">
        <v>645.27</v>
      </c>
      <c r="I94" s="171">
        <f>ROUND(E94*H94,2)</f>
        <v>1613.18</v>
      </c>
      <c r="J94" s="171">
        <v>348.73</v>
      </c>
      <c r="K94" s="171">
        <f>ROUND(E94*J94,2)</f>
        <v>871.83</v>
      </c>
      <c r="L94" s="171">
        <v>21</v>
      </c>
      <c r="M94" s="171">
        <f>G94*(1+L94/100)</f>
        <v>0</v>
      </c>
      <c r="N94" s="163">
        <v>1.7034</v>
      </c>
      <c r="O94" s="163">
        <f>ROUND(E94*N94,5)</f>
        <v>4.2584999999999997</v>
      </c>
      <c r="P94" s="163">
        <v>0</v>
      </c>
      <c r="Q94" s="163">
        <f>ROUND(E94*P94,5)</f>
        <v>0</v>
      </c>
      <c r="R94" s="196" t="s">
        <v>444</v>
      </c>
      <c r="S94" s="163" t="s">
        <v>442</v>
      </c>
      <c r="T94" s="164">
        <v>1.3029999999999999</v>
      </c>
      <c r="U94" s="163">
        <f>ROUND(E94*T94,2)</f>
        <v>3.26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109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/>
      <c r="B95" s="161"/>
      <c r="C95" s="248" t="s">
        <v>228</v>
      </c>
      <c r="D95" s="249"/>
      <c r="E95" s="250"/>
      <c r="F95" s="251"/>
      <c r="G95" s="252"/>
      <c r="H95" s="171"/>
      <c r="I95" s="171"/>
      <c r="J95" s="171"/>
      <c r="K95" s="171"/>
      <c r="L95" s="171"/>
      <c r="M95" s="171"/>
      <c r="N95" s="163"/>
      <c r="O95" s="163"/>
      <c r="P95" s="163"/>
      <c r="Q95" s="163"/>
      <c r="R95" s="196"/>
      <c r="S95" s="163"/>
      <c r="T95" s="164"/>
      <c r="U95" s="163"/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111</v>
      </c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6" t="str">
        <f>C95</f>
        <v>Lože pod potrubí, stoky a drobné objekty</v>
      </c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54"/>
      <c r="B96" s="161"/>
      <c r="C96" s="187" t="s">
        <v>229</v>
      </c>
      <c r="D96" s="165"/>
      <c r="E96" s="169">
        <v>2.5</v>
      </c>
      <c r="F96" s="171"/>
      <c r="G96" s="171"/>
      <c r="H96" s="171"/>
      <c r="I96" s="171"/>
      <c r="J96" s="171"/>
      <c r="K96" s="171"/>
      <c r="L96" s="171"/>
      <c r="M96" s="171"/>
      <c r="N96" s="163"/>
      <c r="O96" s="163"/>
      <c r="P96" s="163"/>
      <c r="Q96" s="163"/>
      <c r="R96" s="196"/>
      <c r="S96" s="163"/>
      <c r="T96" s="164"/>
      <c r="U96" s="163"/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113</v>
      </c>
      <c r="AF96" s="153">
        <v>0</v>
      </c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1" x14ac:dyDescent="0.2">
      <c r="A97" s="154">
        <v>35</v>
      </c>
      <c r="B97" s="161" t="s">
        <v>230</v>
      </c>
      <c r="C97" s="186" t="s">
        <v>231</v>
      </c>
      <c r="D97" s="163" t="s">
        <v>142</v>
      </c>
      <c r="E97" s="168">
        <v>1.6</v>
      </c>
      <c r="F97" s="171"/>
      <c r="G97" s="171"/>
      <c r="H97" s="171">
        <v>546.52</v>
      </c>
      <c r="I97" s="171">
        <f>ROUND(E97*H97,2)</f>
        <v>874.43</v>
      </c>
      <c r="J97" s="171">
        <v>352.48</v>
      </c>
      <c r="K97" s="171">
        <f>ROUND(E97*J97,2)</f>
        <v>563.97</v>
      </c>
      <c r="L97" s="171">
        <v>21</v>
      </c>
      <c r="M97" s="171">
        <f>G97*(1+L97/100)</f>
        <v>0</v>
      </c>
      <c r="N97" s="163">
        <v>1.8907700000000001</v>
      </c>
      <c r="O97" s="163">
        <f>ROUND(E97*N97,5)</f>
        <v>3.0252300000000001</v>
      </c>
      <c r="P97" s="163">
        <v>0</v>
      </c>
      <c r="Q97" s="163">
        <f>ROUND(E97*P97,5)</f>
        <v>0</v>
      </c>
      <c r="R97" s="196" t="s">
        <v>444</v>
      </c>
      <c r="S97" s="163" t="s">
        <v>442</v>
      </c>
      <c r="T97" s="164">
        <v>1.3169999999999999</v>
      </c>
      <c r="U97" s="163">
        <f>ROUND(E97*T97,2)</f>
        <v>2.11</v>
      </c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109</v>
      </c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54"/>
      <c r="B98" s="161"/>
      <c r="C98" s="187" t="s">
        <v>232</v>
      </c>
      <c r="D98" s="165"/>
      <c r="E98" s="169">
        <v>1.6</v>
      </c>
      <c r="F98" s="171"/>
      <c r="G98" s="171"/>
      <c r="H98" s="171"/>
      <c r="I98" s="171"/>
      <c r="J98" s="171"/>
      <c r="K98" s="171"/>
      <c r="L98" s="171"/>
      <c r="M98" s="171"/>
      <c r="N98" s="163"/>
      <c r="O98" s="163"/>
      <c r="P98" s="163"/>
      <c r="Q98" s="163"/>
      <c r="R98" s="196"/>
      <c r="S98" s="163"/>
      <c r="T98" s="164"/>
      <c r="U98" s="163"/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113</v>
      </c>
      <c r="AF98" s="153">
        <v>0</v>
      </c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x14ac:dyDescent="0.2">
      <c r="A99" s="155" t="s">
        <v>104</v>
      </c>
      <c r="B99" s="162" t="s">
        <v>63</v>
      </c>
      <c r="C99" s="188" t="s">
        <v>64</v>
      </c>
      <c r="D99" s="166"/>
      <c r="E99" s="170"/>
      <c r="F99" s="172"/>
      <c r="G99" s="172">
        <f>SUMIF(AE100:AE176,"&lt;&gt;NOR",G100:G176)</f>
        <v>0</v>
      </c>
      <c r="H99" s="172"/>
      <c r="I99" s="172">
        <f>SUM(I100:I176)</f>
        <v>625702.30000000005</v>
      </c>
      <c r="J99" s="172"/>
      <c r="K99" s="172">
        <f>SUM(K100:K176)</f>
        <v>259417.5</v>
      </c>
      <c r="L99" s="172"/>
      <c r="M99" s="172">
        <f>SUM(M100:M176)</f>
        <v>0</v>
      </c>
      <c r="N99" s="166"/>
      <c r="O99" s="166">
        <f>SUM(O100:O176)</f>
        <v>768.44132000000002</v>
      </c>
      <c r="P99" s="166"/>
      <c r="Q99" s="166">
        <f>SUM(Q100:Q176)</f>
        <v>0</v>
      </c>
      <c r="R99" s="197"/>
      <c r="S99" s="166"/>
      <c r="T99" s="167"/>
      <c r="U99" s="166">
        <f>SUM(U100:U176)</f>
        <v>131.11000000000001</v>
      </c>
      <c r="AE99" t="s">
        <v>105</v>
      </c>
    </row>
    <row r="100" spans="1:60" outlineLevel="1" x14ac:dyDescent="0.2">
      <c r="A100" s="154">
        <v>36</v>
      </c>
      <c r="B100" s="161" t="s">
        <v>233</v>
      </c>
      <c r="C100" s="186" t="s">
        <v>234</v>
      </c>
      <c r="D100" s="163" t="s">
        <v>235</v>
      </c>
      <c r="E100" s="168">
        <v>24</v>
      </c>
      <c r="F100" s="171"/>
      <c r="G100" s="171"/>
      <c r="H100" s="171">
        <v>256.10000000000002</v>
      </c>
      <c r="I100" s="171">
        <f>ROUND(E100*H100,2)</f>
        <v>6146.4</v>
      </c>
      <c r="J100" s="171">
        <v>182.89999999999998</v>
      </c>
      <c r="K100" s="171">
        <f>ROUND(E100*J100,2)</f>
        <v>4389.6000000000004</v>
      </c>
      <c r="L100" s="171">
        <v>21</v>
      </c>
      <c r="M100" s="171">
        <f>G100*(1+L100/100)</f>
        <v>0</v>
      </c>
      <c r="N100" s="163">
        <v>0.14363999999999999</v>
      </c>
      <c r="O100" s="163">
        <f>ROUND(E100*N100,5)</f>
        <v>3.4473600000000002</v>
      </c>
      <c r="P100" s="163">
        <v>0</v>
      </c>
      <c r="Q100" s="163">
        <f>ROUND(E100*P100,5)</f>
        <v>0</v>
      </c>
      <c r="R100" s="196" t="s">
        <v>444</v>
      </c>
      <c r="S100" s="163" t="s">
        <v>442</v>
      </c>
      <c r="T100" s="164">
        <v>0.55600000000000005</v>
      </c>
      <c r="U100" s="163">
        <f>ROUND(E100*T100,2)</f>
        <v>13.34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109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">
      <c r="A101" s="154"/>
      <c r="B101" s="161"/>
      <c r="C101" s="248" t="s">
        <v>236</v>
      </c>
      <c r="D101" s="249"/>
      <c r="E101" s="250"/>
      <c r="F101" s="251"/>
      <c r="G101" s="252"/>
      <c r="H101" s="171"/>
      <c r="I101" s="171"/>
      <c r="J101" s="171"/>
      <c r="K101" s="171"/>
      <c r="L101" s="171"/>
      <c r="M101" s="171"/>
      <c r="N101" s="163"/>
      <c r="O101" s="163"/>
      <c r="P101" s="163"/>
      <c r="Q101" s="163"/>
      <c r="R101" s="196"/>
      <c r="S101" s="163"/>
      <c r="T101" s="164"/>
      <c r="U101" s="16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111</v>
      </c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6" t="str">
        <f>C101</f>
        <v>zřízení podkladního betonu tl. 100 mm, položení lože ze suchého betonu tl. 30 mm a montáž trub</v>
      </c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54"/>
      <c r="B102" s="161"/>
      <c r="C102" s="248" t="s">
        <v>237</v>
      </c>
      <c r="D102" s="249"/>
      <c r="E102" s="250"/>
      <c r="F102" s="251"/>
      <c r="G102" s="252"/>
      <c r="H102" s="171"/>
      <c r="I102" s="171"/>
      <c r="J102" s="171"/>
      <c r="K102" s="171"/>
      <c r="L102" s="171"/>
      <c r="M102" s="171"/>
      <c r="N102" s="163"/>
      <c r="O102" s="163"/>
      <c r="P102" s="163"/>
      <c r="Q102" s="163"/>
      <c r="R102" s="196"/>
      <c r="S102" s="163"/>
      <c r="T102" s="164"/>
      <c r="U102" s="16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111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6" t="str">
        <f>C102</f>
        <v>montáž mikroštěrbinových trub šířky do 250 mm</v>
      </c>
      <c r="BB102" s="153"/>
      <c r="BC102" s="153"/>
      <c r="BD102" s="153"/>
      <c r="BE102" s="153"/>
      <c r="BF102" s="153"/>
      <c r="BG102" s="153"/>
      <c r="BH102" s="153"/>
    </row>
    <row r="103" spans="1:60" ht="22.5" outlineLevel="1" x14ac:dyDescent="0.2">
      <c r="A103" s="154">
        <v>37</v>
      </c>
      <c r="B103" s="161" t="s">
        <v>238</v>
      </c>
      <c r="C103" s="186" t="s">
        <v>239</v>
      </c>
      <c r="D103" s="163" t="s">
        <v>235</v>
      </c>
      <c r="E103" s="168">
        <v>23.23</v>
      </c>
      <c r="F103" s="171"/>
      <c r="G103" s="171"/>
      <c r="H103" s="171">
        <v>1195</v>
      </c>
      <c r="I103" s="171">
        <f>ROUND(E103*H103,2)</f>
        <v>27759.85</v>
      </c>
      <c r="J103" s="171">
        <v>0</v>
      </c>
      <c r="K103" s="171">
        <f>ROUND(E103*J103,2)</f>
        <v>0</v>
      </c>
      <c r="L103" s="171">
        <v>21</v>
      </c>
      <c r="M103" s="171">
        <f>G103*(1+L103/100)</f>
        <v>0</v>
      </c>
      <c r="N103" s="163">
        <v>0.11</v>
      </c>
      <c r="O103" s="163">
        <f>ROUND(E103*N103,5)</f>
        <v>2.5552999999999999</v>
      </c>
      <c r="P103" s="163">
        <v>0</v>
      </c>
      <c r="Q103" s="163">
        <f>ROUND(E103*P103,5)</f>
        <v>0</v>
      </c>
      <c r="R103" s="196"/>
      <c r="S103" s="163" t="s">
        <v>443</v>
      </c>
      <c r="T103" s="164">
        <v>0</v>
      </c>
      <c r="U103" s="163">
        <f>ROUND(E103*T103,2)</f>
        <v>0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182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/>
      <c r="B104" s="161"/>
      <c r="C104" s="248" t="s">
        <v>240</v>
      </c>
      <c r="D104" s="249"/>
      <c r="E104" s="250"/>
      <c r="F104" s="251"/>
      <c r="G104" s="252"/>
      <c r="H104" s="171"/>
      <c r="I104" s="171"/>
      <c r="J104" s="171"/>
      <c r="K104" s="171"/>
      <c r="L104" s="171"/>
      <c r="M104" s="171"/>
      <c r="N104" s="163"/>
      <c r="O104" s="163"/>
      <c r="P104" s="163"/>
      <c r="Q104" s="163"/>
      <c r="R104" s="196"/>
      <c r="S104" s="163"/>
      <c r="T104" s="164"/>
      <c r="U104" s="16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111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6" t="str">
        <f>C104</f>
        <v>výrobce BETONIKA spol. s r. o.</v>
      </c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/>
      <c r="B105" s="161"/>
      <c r="C105" s="187" t="s">
        <v>241</v>
      </c>
      <c r="D105" s="165"/>
      <c r="E105" s="169">
        <v>23.23</v>
      </c>
      <c r="F105" s="171"/>
      <c r="G105" s="171"/>
      <c r="H105" s="171"/>
      <c r="I105" s="171"/>
      <c r="J105" s="171"/>
      <c r="K105" s="171"/>
      <c r="L105" s="171"/>
      <c r="M105" s="171"/>
      <c r="N105" s="163"/>
      <c r="O105" s="163"/>
      <c r="P105" s="163"/>
      <c r="Q105" s="163"/>
      <c r="R105" s="196"/>
      <c r="S105" s="163"/>
      <c r="T105" s="164"/>
      <c r="U105" s="16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113</v>
      </c>
      <c r="AF105" s="153">
        <v>0</v>
      </c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ht="22.5" outlineLevel="1" x14ac:dyDescent="0.2">
      <c r="A106" s="154">
        <v>38</v>
      </c>
      <c r="B106" s="161" t="s">
        <v>242</v>
      </c>
      <c r="C106" s="186" t="s">
        <v>243</v>
      </c>
      <c r="D106" s="163" t="s">
        <v>235</v>
      </c>
      <c r="E106" s="168">
        <v>1.01</v>
      </c>
      <c r="F106" s="171"/>
      <c r="G106" s="171"/>
      <c r="H106" s="171">
        <v>1550</v>
      </c>
      <c r="I106" s="171">
        <f>ROUND(E106*H106,2)</f>
        <v>1565.5</v>
      </c>
      <c r="J106" s="171">
        <v>0</v>
      </c>
      <c r="K106" s="171">
        <f>ROUND(E106*J106,2)</f>
        <v>0</v>
      </c>
      <c r="L106" s="171">
        <v>21</v>
      </c>
      <c r="M106" s="171">
        <f>G106*(1+L106/100)</f>
        <v>0</v>
      </c>
      <c r="N106" s="163">
        <v>0.1</v>
      </c>
      <c r="O106" s="163">
        <f>ROUND(E106*N106,5)</f>
        <v>0.10100000000000001</v>
      </c>
      <c r="P106" s="163">
        <v>0</v>
      </c>
      <c r="Q106" s="163">
        <f>ROUND(E106*P106,5)</f>
        <v>0</v>
      </c>
      <c r="R106" s="196"/>
      <c r="S106" s="163" t="s">
        <v>443</v>
      </c>
      <c r="T106" s="164">
        <v>0</v>
      </c>
      <c r="U106" s="163">
        <f>ROUND(E106*T106,2)</f>
        <v>0</v>
      </c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 t="s">
        <v>182</v>
      </c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54"/>
      <c r="B107" s="161"/>
      <c r="C107" s="248" t="s">
        <v>240</v>
      </c>
      <c r="D107" s="249"/>
      <c r="E107" s="250"/>
      <c r="F107" s="251"/>
      <c r="G107" s="252"/>
      <c r="H107" s="171"/>
      <c r="I107" s="171"/>
      <c r="J107" s="171"/>
      <c r="K107" s="171"/>
      <c r="L107" s="171"/>
      <c r="M107" s="171"/>
      <c r="N107" s="163"/>
      <c r="O107" s="163"/>
      <c r="P107" s="163"/>
      <c r="Q107" s="163"/>
      <c r="R107" s="196"/>
      <c r="S107" s="163"/>
      <c r="T107" s="164"/>
      <c r="U107" s="16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111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6" t="str">
        <f>C107</f>
        <v>výrobce BETONIKA spol. s r. o.</v>
      </c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/>
      <c r="B108" s="161"/>
      <c r="C108" s="187" t="s">
        <v>244</v>
      </c>
      <c r="D108" s="165"/>
      <c r="E108" s="169">
        <v>1.01</v>
      </c>
      <c r="F108" s="171"/>
      <c r="G108" s="171"/>
      <c r="H108" s="171"/>
      <c r="I108" s="171"/>
      <c r="J108" s="171"/>
      <c r="K108" s="171"/>
      <c r="L108" s="171"/>
      <c r="M108" s="171"/>
      <c r="N108" s="163"/>
      <c r="O108" s="163"/>
      <c r="P108" s="163"/>
      <c r="Q108" s="163"/>
      <c r="R108" s="196"/>
      <c r="S108" s="163"/>
      <c r="T108" s="164"/>
      <c r="U108" s="16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113</v>
      </c>
      <c r="AF108" s="153">
        <v>0</v>
      </c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54">
        <v>39</v>
      </c>
      <c r="B109" s="161" t="s">
        <v>245</v>
      </c>
      <c r="C109" s="186" t="s">
        <v>246</v>
      </c>
      <c r="D109" s="163" t="s">
        <v>235</v>
      </c>
      <c r="E109" s="168">
        <v>1</v>
      </c>
      <c r="F109" s="171"/>
      <c r="G109" s="171"/>
      <c r="H109" s="171">
        <v>256.62</v>
      </c>
      <c r="I109" s="171">
        <f>ROUND(E109*H109,2)</f>
        <v>256.62</v>
      </c>
      <c r="J109" s="171">
        <v>356.38</v>
      </c>
      <c r="K109" s="171">
        <f>ROUND(E109*J109,2)</f>
        <v>356.38</v>
      </c>
      <c r="L109" s="171">
        <v>21</v>
      </c>
      <c r="M109" s="171">
        <f>G109*(1+L109/100)</f>
        <v>0</v>
      </c>
      <c r="N109" s="163">
        <v>0.14363999999999999</v>
      </c>
      <c r="O109" s="163">
        <f>ROUND(E109*N109,5)</f>
        <v>0.14363999999999999</v>
      </c>
      <c r="P109" s="163">
        <v>0</v>
      </c>
      <c r="Q109" s="163">
        <f>ROUND(E109*P109,5)</f>
        <v>0</v>
      </c>
      <c r="R109" s="196" t="s">
        <v>444</v>
      </c>
      <c r="S109" s="163" t="s">
        <v>442</v>
      </c>
      <c r="T109" s="164">
        <v>0.69599999999999995</v>
      </c>
      <c r="U109" s="163">
        <f>ROUND(E109*T109,2)</f>
        <v>0.7</v>
      </c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109</v>
      </c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ht="22.5" outlineLevel="1" x14ac:dyDescent="0.2">
      <c r="A110" s="154">
        <v>40</v>
      </c>
      <c r="B110" s="161" t="s">
        <v>247</v>
      </c>
      <c r="C110" s="186" t="s">
        <v>248</v>
      </c>
      <c r="D110" s="163" t="s">
        <v>235</v>
      </c>
      <c r="E110" s="168">
        <v>1.01</v>
      </c>
      <c r="F110" s="171"/>
      <c r="G110" s="171"/>
      <c r="H110" s="171">
        <v>1550</v>
      </c>
      <c r="I110" s="171">
        <f>ROUND(E110*H110,2)</f>
        <v>1565.5</v>
      </c>
      <c r="J110" s="171">
        <v>0</v>
      </c>
      <c r="K110" s="171">
        <f>ROUND(E110*J110,2)</f>
        <v>0</v>
      </c>
      <c r="L110" s="171">
        <v>21</v>
      </c>
      <c r="M110" s="171">
        <f>G110*(1+L110/100)</f>
        <v>0</v>
      </c>
      <c r="N110" s="163">
        <v>0.1</v>
      </c>
      <c r="O110" s="163">
        <f>ROUND(E110*N110,5)</f>
        <v>0.10100000000000001</v>
      </c>
      <c r="P110" s="163">
        <v>0</v>
      </c>
      <c r="Q110" s="163">
        <f>ROUND(E110*P110,5)</f>
        <v>0</v>
      </c>
      <c r="R110" s="196"/>
      <c r="S110" s="163" t="s">
        <v>443</v>
      </c>
      <c r="T110" s="164">
        <v>0</v>
      </c>
      <c r="U110" s="163">
        <f>ROUND(E110*T110,2)</f>
        <v>0</v>
      </c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 t="s">
        <v>182</v>
      </c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54"/>
      <c r="B111" s="161"/>
      <c r="C111" s="248" t="s">
        <v>249</v>
      </c>
      <c r="D111" s="249"/>
      <c r="E111" s="250"/>
      <c r="F111" s="251"/>
      <c r="G111" s="252"/>
      <c r="H111" s="171"/>
      <c r="I111" s="171"/>
      <c r="J111" s="171"/>
      <c r="K111" s="171"/>
      <c r="L111" s="171"/>
      <c r="M111" s="171"/>
      <c r="N111" s="163"/>
      <c r="O111" s="163"/>
      <c r="P111" s="163"/>
      <c r="Q111" s="163"/>
      <c r="R111" s="196"/>
      <c r="S111" s="163"/>
      <c r="T111" s="164"/>
      <c r="U111" s="16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111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6" t="str">
        <f>C111</f>
        <v>Výrobce BETONIKA spol. s r. o.</v>
      </c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54"/>
      <c r="B112" s="161"/>
      <c r="C112" s="187" t="s">
        <v>244</v>
      </c>
      <c r="D112" s="165"/>
      <c r="E112" s="169">
        <v>1.01</v>
      </c>
      <c r="F112" s="171"/>
      <c r="G112" s="171"/>
      <c r="H112" s="171"/>
      <c r="I112" s="171"/>
      <c r="J112" s="171"/>
      <c r="K112" s="171"/>
      <c r="L112" s="171"/>
      <c r="M112" s="171"/>
      <c r="N112" s="163"/>
      <c r="O112" s="163"/>
      <c r="P112" s="163"/>
      <c r="Q112" s="163"/>
      <c r="R112" s="196"/>
      <c r="S112" s="163"/>
      <c r="T112" s="164"/>
      <c r="U112" s="16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113</v>
      </c>
      <c r="AF112" s="153">
        <v>0</v>
      </c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ht="22.5" outlineLevel="1" x14ac:dyDescent="0.2">
      <c r="A113" s="154">
        <v>41</v>
      </c>
      <c r="B113" s="161" t="s">
        <v>250</v>
      </c>
      <c r="C113" s="186" t="s">
        <v>251</v>
      </c>
      <c r="D113" s="163" t="s">
        <v>235</v>
      </c>
      <c r="E113" s="168">
        <v>1</v>
      </c>
      <c r="F113" s="171"/>
      <c r="G113" s="171"/>
      <c r="H113" s="171">
        <v>330</v>
      </c>
      <c r="I113" s="171">
        <f>ROUND(E113*H113,2)</f>
        <v>330</v>
      </c>
      <c r="J113" s="171">
        <v>0</v>
      </c>
      <c r="K113" s="171">
        <f>ROUND(E113*J113,2)</f>
        <v>0</v>
      </c>
      <c r="L113" s="171">
        <v>21</v>
      </c>
      <c r="M113" s="171">
        <f>G113*(1+L113/100)</f>
        <v>0</v>
      </c>
      <c r="N113" s="163">
        <v>3.0000000000000001E-3</v>
      </c>
      <c r="O113" s="163">
        <f>ROUND(E113*N113,5)</f>
        <v>3.0000000000000001E-3</v>
      </c>
      <c r="P113" s="163">
        <v>0</v>
      </c>
      <c r="Q113" s="163">
        <f>ROUND(E113*P113,5)</f>
        <v>0</v>
      </c>
      <c r="R113" s="196"/>
      <c r="S113" s="163" t="s">
        <v>443</v>
      </c>
      <c r="T113" s="164">
        <v>0</v>
      </c>
      <c r="U113" s="163">
        <f>ROUND(E113*T113,2)</f>
        <v>0</v>
      </c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 t="s">
        <v>182</v>
      </c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1" x14ac:dyDescent="0.2">
      <c r="A114" s="154"/>
      <c r="B114" s="161"/>
      <c r="C114" s="248" t="s">
        <v>240</v>
      </c>
      <c r="D114" s="249"/>
      <c r="E114" s="250"/>
      <c r="F114" s="251"/>
      <c r="G114" s="252"/>
      <c r="H114" s="171"/>
      <c r="I114" s="171"/>
      <c r="J114" s="171"/>
      <c r="K114" s="171"/>
      <c r="L114" s="171"/>
      <c r="M114" s="171"/>
      <c r="N114" s="163"/>
      <c r="O114" s="163"/>
      <c r="P114" s="163"/>
      <c r="Q114" s="163"/>
      <c r="R114" s="196"/>
      <c r="S114" s="163"/>
      <c r="T114" s="164"/>
      <c r="U114" s="16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111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6" t="str">
        <f>C114</f>
        <v>výrobce BETONIKA spol. s r. o.</v>
      </c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54">
        <v>42</v>
      </c>
      <c r="B115" s="161" t="s">
        <v>252</v>
      </c>
      <c r="C115" s="186" t="s">
        <v>253</v>
      </c>
      <c r="D115" s="163" t="s">
        <v>235</v>
      </c>
      <c r="E115" s="168">
        <v>2</v>
      </c>
      <c r="F115" s="171"/>
      <c r="G115" s="171"/>
      <c r="H115" s="171">
        <v>129.21</v>
      </c>
      <c r="I115" s="171">
        <f>ROUND(E115*H115,2)</f>
        <v>258.42</v>
      </c>
      <c r="J115" s="171">
        <v>67.789999999999992</v>
      </c>
      <c r="K115" s="171">
        <f>ROUND(E115*J115,2)</f>
        <v>135.58000000000001</v>
      </c>
      <c r="L115" s="171">
        <v>21</v>
      </c>
      <c r="M115" s="171">
        <f>G115*(1+L115/100)</f>
        <v>0</v>
      </c>
      <c r="N115" s="163">
        <v>3.6000000000000002E-4</v>
      </c>
      <c r="O115" s="163">
        <f>ROUND(E115*N115,5)</f>
        <v>7.2000000000000005E-4</v>
      </c>
      <c r="P115" s="163">
        <v>0</v>
      </c>
      <c r="Q115" s="163">
        <f>ROUND(E115*P115,5)</f>
        <v>0</v>
      </c>
      <c r="R115" s="196" t="s">
        <v>444</v>
      </c>
      <c r="S115" s="163" t="s">
        <v>442</v>
      </c>
      <c r="T115" s="164">
        <v>0.2</v>
      </c>
      <c r="U115" s="163">
        <f>ROUND(E115*T115,2)</f>
        <v>0.4</v>
      </c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 t="s">
        <v>109</v>
      </c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</row>
    <row r="116" spans="1:60" outlineLevel="1" x14ac:dyDescent="0.2">
      <c r="A116" s="154">
        <v>43</v>
      </c>
      <c r="B116" s="161" t="s">
        <v>254</v>
      </c>
      <c r="C116" s="186" t="s">
        <v>255</v>
      </c>
      <c r="D116" s="163" t="s">
        <v>235</v>
      </c>
      <c r="E116" s="168">
        <v>1.01</v>
      </c>
      <c r="F116" s="171"/>
      <c r="G116" s="171"/>
      <c r="H116" s="171">
        <v>210</v>
      </c>
      <c r="I116" s="171">
        <f>ROUND(E116*H116,2)</f>
        <v>212.1</v>
      </c>
      <c r="J116" s="171">
        <v>0</v>
      </c>
      <c r="K116" s="171">
        <f>ROUND(E116*J116,2)</f>
        <v>0</v>
      </c>
      <c r="L116" s="171">
        <v>21</v>
      </c>
      <c r="M116" s="171">
        <f>G116*(1+L116/100)</f>
        <v>0</v>
      </c>
      <c r="N116" s="163">
        <v>7.0000000000000001E-3</v>
      </c>
      <c r="O116" s="163">
        <f>ROUND(E116*N116,5)</f>
        <v>7.0699999999999999E-3</v>
      </c>
      <c r="P116" s="163">
        <v>0</v>
      </c>
      <c r="Q116" s="163">
        <f>ROUND(E116*P116,5)</f>
        <v>0</v>
      </c>
      <c r="R116" s="196"/>
      <c r="S116" s="163" t="s">
        <v>443</v>
      </c>
      <c r="T116" s="164">
        <v>0</v>
      </c>
      <c r="U116" s="163">
        <f>ROUND(E116*T116,2)</f>
        <v>0</v>
      </c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182</v>
      </c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/>
      <c r="B117" s="161"/>
      <c r="C117" s="248" t="s">
        <v>240</v>
      </c>
      <c r="D117" s="249"/>
      <c r="E117" s="250"/>
      <c r="F117" s="251"/>
      <c r="G117" s="252"/>
      <c r="H117" s="171"/>
      <c r="I117" s="171"/>
      <c r="J117" s="171"/>
      <c r="K117" s="171"/>
      <c r="L117" s="171"/>
      <c r="M117" s="171"/>
      <c r="N117" s="163"/>
      <c r="O117" s="163"/>
      <c r="P117" s="163"/>
      <c r="Q117" s="163"/>
      <c r="R117" s="196"/>
      <c r="S117" s="163"/>
      <c r="T117" s="164"/>
      <c r="U117" s="16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111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6" t="str">
        <f>C117</f>
        <v>výrobce BETONIKA spol. s r. o.</v>
      </c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/>
      <c r="B118" s="161"/>
      <c r="C118" s="187" t="s">
        <v>244</v>
      </c>
      <c r="D118" s="165"/>
      <c r="E118" s="169">
        <v>1.01</v>
      </c>
      <c r="F118" s="171"/>
      <c r="G118" s="171"/>
      <c r="H118" s="171"/>
      <c r="I118" s="171"/>
      <c r="J118" s="171"/>
      <c r="K118" s="171"/>
      <c r="L118" s="171"/>
      <c r="M118" s="171"/>
      <c r="N118" s="163"/>
      <c r="O118" s="163"/>
      <c r="P118" s="163"/>
      <c r="Q118" s="163"/>
      <c r="R118" s="196"/>
      <c r="S118" s="163"/>
      <c r="T118" s="164"/>
      <c r="U118" s="16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113</v>
      </c>
      <c r="AF118" s="153">
        <v>0</v>
      </c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>
        <v>44</v>
      </c>
      <c r="B119" s="161" t="s">
        <v>256</v>
      </c>
      <c r="C119" s="186" t="s">
        <v>257</v>
      </c>
      <c r="D119" s="163" t="s">
        <v>235</v>
      </c>
      <c r="E119" s="168">
        <v>1.01</v>
      </c>
      <c r="F119" s="171"/>
      <c r="G119" s="171"/>
      <c r="H119" s="171">
        <v>210</v>
      </c>
      <c r="I119" s="171">
        <f>ROUND(E119*H119,2)</f>
        <v>212.1</v>
      </c>
      <c r="J119" s="171">
        <v>0</v>
      </c>
      <c r="K119" s="171">
        <f>ROUND(E119*J119,2)</f>
        <v>0</v>
      </c>
      <c r="L119" s="171">
        <v>21</v>
      </c>
      <c r="M119" s="171">
        <f>G119*(1+L119/100)</f>
        <v>0</v>
      </c>
      <c r="N119" s="163">
        <v>7.0000000000000001E-3</v>
      </c>
      <c r="O119" s="163">
        <f>ROUND(E119*N119,5)</f>
        <v>7.0699999999999999E-3</v>
      </c>
      <c r="P119" s="163">
        <v>0</v>
      </c>
      <c r="Q119" s="163">
        <f>ROUND(E119*P119,5)</f>
        <v>0</v>
      </c>
      <c r="R119" s="196"/>
      <c r="S119" s="163" t="s">
        <v>443</v>
      </c>
      <c r="T119" s="164">
        <v>0</v>
      </c>
      <c r="U119" s="163">
        <f>ROUND(E119*T119,2)</f>
        <v>0</v>
      </c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182</v>
      </c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/>
      <c r="B120" s="161"/>
      <c r="C120" s="248" t="s">
        <v>240</v>
      </c>
      <c r="D120" s="249"/>
      <c r="E120" s="250"/>
      <c r="F120" s="251"/>
      <c r="G120" s="252"/>
      <c r="H120" s="171"/>
      <c r="I120" s="171"/>
      <c r="J120" s="171"/>
      <c r="K120" s="171"/>
      <c r="L120" s="171"/>
      <c r="M120" s="171"/>
      <c r="N120" s="163"/>
      <c r="O120" s="163"/>
      <c r="P120" s="163"/>
      <c r="Q120" s="163"/>
      <c r="R120" s="196"/>
      <c r="S120" s="163"/>
      <c r="T120" s="164"/>
      <c r="U120" s="16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111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6" t="str">
        <f>C120</f>
        <v>výrobce BETONIKA spol. s r. o.</v>
      </c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54"/>
      <c r="B121" s="161"/>
      <c r="C121" s="187" t="s">
        <v>244</v>
      </c>
      <c r="D121" s="165"/>
      <c r="E121" s="169">
        <v>1.01</v>
      </c>
      <c r="F121" s="171"/>
      <c r="G121" s="171"/>
      <c r="H121" s="171"/>
      <c r="I121" s="171"/>
      <c r="J121" s="171"/>
      <c r="K121" s="171"/>
      <c r="L121" s="171"/>
      <c r="M121" s="171"/>
      <c r="N121" s="163"/>
      <c r="O121" s="163"/>
      <c r="P121" s="163"/>
      <c r="Q121" s="163"/>
      <c r="R121" s="196"/>
      <c r="S121" s="163"/>
      <c r="T121" s="164"/>
      <c r="U121" s="16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113</v>
      </c>
      <c r="AF121" s="153">
        <v>0</v>
      </c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ht="22.5" outlineLevel="1" x14ac:dyDescent="0.2">
      <c r="A122" s="154">
        <v>45</v>
      </c>
      <c r="B122" s="161" t="s">
        <v>258</v>
      </c>
      <c r="C122" s="186" t="s">
        <v>259</v>
      </c>
      <c r="D122" s="163" t="s">
        <v>235</v>
      </c>
      <c r="E122" s="168">
        <v>49</v>
      </c>
      <c r="F122" s="171"/>
      <c r="G122" s="171"/>
      <c r="H122" s="171">
        <v>235</v>
      </c>
      <c r="I122" s="171">
        <f>ROUND(E122*H122,2)</f>
        <v>11515</v>
      </c>
      <c r="J122" s="171">
        <v>0</v>
      </c>
      <c r="K122" s="171">
        <f>ROUND(E122*J122,2)</f>
        <v>0</v>
      </c>
      <c r="L122" s="171">
        <v>21</v>
      </c>
      <c r="M122" s="171">
        <f>G122*(1+L122/100)</f>
        <v>0</v>
      </c>
      <c r="N122" s="163">
        <v>5.0000000000000001E-3</v>
      </c>
      <c r="O122" s="163">
        <f>ROUND(E122*N122,5)</f>
        <v>0.245</v>
      </c>
      <c r="P122" s="163">
        <v>0</v>
      </c>
      <c r="Q122" s="163">
        <f>ROUND(E122*P122,5)</f>
        <v>0</v>
      </c>
      <c r="R122" s="196"/>
      <c r="S122" s="163" t="s">
        <v>443</v>
      </c>
      <c r="T122" s="164">
        <v>0</v>
      </c>
      <c r="U122" s="163">
        <f>ROUND(E122*T122,2)</f>
        <v>0</v>
      </c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 t="s">
        <v>182</v>
      </c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1" x14ac:dyDescent="0.2">
      <c r="A123" s="154"/>
      <c r="B123" s="161"/>
      <c r="C123" s="187" t="s">
        <v>260</v>
      </c>
      <c r="D123" s="165"/>
      <c r="E123" s="169">
        <v>46</v>
      </c>
      <c r="F123" s="171"/>
      <c r="G123" s="171"/>
      <c r="H123" s="171"/>
      <c r="I123" s="171"/>
      <c r="J123" s="171"/>
      <c r="K123" s="171"/>
      <c r="L123" s="171"/>
      <c r="M123" s="171"/>
      <c r="N123" s="163"/>
      <c r="O123" s="163"/>
      <c r="P123" s="163"/>
      <c r="Q123" s="163"/>
      <c r="R123" s="196"/>
      <c r="S123" s="163"/>
      <c r="T123" s="164"/>
      <c r="U123" s="16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 t="s">
        <v>113</v>
      </c>
      <c r="AF123" s="153">
        <v>0</v>
      </c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1" x14ac:dyDescent="0.2">
      <c r="A124" s="154"/>
      <c r="B124" s="161"/>
      <c r="C124" s="187" t="s">
        <v>261</v>
      </c>
      <c r="D124" s="165"/>
      <c r="E124" s="169">
        <v>3</v>
      </c>
      <c r="F124" s="171"/>
      <c r="G124" s="171"/>
      <c r="H124" s="171"/>
      <c r="I124" s="171"/>
      <c r="J124" s="171"/>
      <c r="K124" s="171"/>
      <c r="L124" s="171"/>
      <c r="M124" s="171"/>
      <c r="N124" s="163"/>
      <c r="O124" s="163"/>
      <c r="P124" s="163"/>
      <c r="Q124" s="163"/>
      <c r="R124" s="196"/>
      <c r="S124" s="163"/>
      <c r="T124" s="164"/>
      <c r="U124" s="16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 t="s">
        <v>113</v>
      </c>
      <c r="AF124" s="153">
        <v>0</v>
      </c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outlineLevel="1" x14ac:dyDescent="0.2">
      <c r="A125" s="154">
        <v>46</v>
      </c>
      <c r="B125" s="161" t="s">
        <v>262</v>
      </c>
      <c r="C125" s="186" t="s">
        <v>263</v>
      </c>
      <c r="D125" s="163" t="s">
        <v>108</v>
      </c>
      <c r="E125" s="168">
        <v>394.68</v>
      </c>
      <c r="F125" s="171"/>
      <c r="G125" s="171"/>
      <c r="H125" s="171">
        <v>179.5</v>
      </c>
      <c r="I125" s="171">
        <f>ROUND(E125*H125,2)</f>
        <v>70845.06</v>
      </c>
      <c r="J125" s="171">
        <v>27</v>
      </c>
      <c r="K125" s="171">
        <f>ROUND(E125*J125,2)</f>
        <v>10656.36</v>
      </c>
      <c r="L125" s="171">
        <v>21</v>
      </c>
      <c r="M125" s="171">
        <f>G125*(1+L125/100)</f>
        <v>0</v>
      </c>
      <c r="N125" s="163">
        <v>0.441</v>
      </c>
      <c r="O125" s="163">
        <f>ROUND(E125*N125,5)</f>
        <v>174.05387999999999</v>
      </c>
      <c r="P125" s="163">
        <v>0</v>
      </c>
      <c r="Q125" s="163">
        <f>ROUND(E125*P125,5)</f>
        <v>0</v>
      </c>
      <c r="R125" s="196" t="s">
        <v>444</v>
      </c>
      <c r="S125" s="163" t="s">
        <v>442</v>
      </c>
      <c r="T125" s="164">
        <v>2.9000000000000001E-2</v>
      </c>
      <c r="U125" s="163">
        <f>ROUND(E125*T125,2)</f>
        <v>11.45</v>
      </c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 t="s">
        <v>109</v>
      </c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1" x14ac:dyDescent="0.2">
      <c r="A126" s="154"/>
      <c r="B126" s="161"/>
      <c r="C126" s="187" t="s">
        <v>264</v>
      </c>
      <c r="D126" s="165"/>
      <c r="E126" s="169">
        <v>362.39</v>
      </c>
      <c r="F126" s="171"/>
      <c r="G126" s="171"/>
      <c r="H126" s="171"/>
      <c r="I126" s="171"/>
      <c r="J126" s="171"/>
      <c r="K126" s="171"/>
      <c r="L126" s="171"/>
      <c r="M126" s="171"/>
      <c r="N126" s="163"/>
      <c r="O126" s="163"/>
      <c r="P126" s="163"/>
      <c r="Q126" s="163"/>
      <c r="R126" s="196"/>
      <c r="S126" s="163"/>
      <c r="T126" s="164"/>
      <c r="U126" s="16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 t="s">
        <v>113</v>
      </c>
      <c r="AF126" s="153">
        <v>0</v>
      </c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outlineLevel="1" x14ac:dyDescent="0.2">
      <c r="A127" s="154"/>
      <c r="B127" s="161"/>
      <c r="C127" s="187" t="s">
        <v>265</v>
      </c>
      <c r="D127" s="165"/>
      <c r="E127" s="169">
        <v>11.04</v>
      </c>
      <c r="F127" s="171"/>
      <c r="G127" s="171"/>
      <c r="H127" s="171"/>
      <c r="I127" s="171"/>
      <c r="J127" s="171"/>
      <c r="K127" s="171"/>
      <c r="L127" s="171"/>
      <c r="M127" s="171"/>
      <c r="N127" s="163"/>
      <c r="O127" s="163"/>
      <c r="P127" s="163"/>
      <c r="Q127" s="163"/>
      <c r="R127" s="196"/>
      <c r="S127" s="163"/>
      <c r="T127" s="164"/>
      <c r="U127" s="16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 t="s">
        <v>113</v>
      </c>
      <c r="AF127" s="153">
        <v>0</v>
      </c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</row>
    <row r="128" spans="1:60" outlineLevel="1" x14ac:dyDescent="0.2">
      <c r="A128" s="154"/>
      <c r="B128" s="161"/>
      <c r="C128" s="187" t="s">
        <v>266</v>
      </c>
      <c r="D128" s="165"/>
      <c r="E128" s="169">
        <v>21.25</v>
      </c>
      <c r="F128" s="171"/>
      <c r="G128" s="171"/>
      <c r="H128" s="171"/>
      <c r="I128" s="171"/>
      <c r="J128" s="171"/>
      <c r="K128" s="171"/>
      <c r="L128" s="171"/>
      <c r="M128" s="171"/>
      <c r="N128" s="163"/>
      <c r="O128" s="163"/>
      <c r="P128" s="163"/>
      <c r="Q128" s="163"/>
      <c r="R128" s="196"/>
      <c r="S128" s="163"/>
      <c r="T128" s="164"/>
      <c r="U128" s="16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 t="s">
        <v>113</v>
      </c>
      <c r="AF128" s="153">
        <v>0</v>
      </c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60" outlineLevel="1" x14ac:dyDescent="0.2">
      <c r="A129" s="154">
        <v>47</v>
      </c>
      <c r="B129" s="161" t="s">
        <v>267</v>
      </c>
      <c r="C129" s="186" t="s">
        <v>268</v>
      </c>
      <c r="D129" s="163" t="s">
        <v>108</v>
      </c>
      <c r="E129" s="168">
        <v>424.5</v>
      </c>
      <c r="F129" s="171"/>
      <c r="G129" s="171"/>
      <c r="H129" s="171">
        <v>134.74</v>
      </c>
      <c r="I129" s="171">
        <f>ROUND(E129*H129,2)</f>
        <v>57197.13</v>
      </c>
      <c r="J129" s="171">
        <v>23.259999999999991</v>
      </c>
      <c r="K129" s="171">
        <f>ROUND(E129*J129,2)</f>
        <v>9873.8700000000008</v>
      </c>
      <c r="L129" s="171">
        <v>21</v>
      </c>
      <c r="M129" s="171">
        <f>G129*(1+L129/100)</f>
        <v>0</v>
      </c>
      <c r="N129" s="163">
        <v>0.33074999999999999</v>
      </c>
      <c r="O129" s="163">
        <f>ROUND(E129*N129,5)</f>
        <v>140.40338</v>
      </c>
      <c r="P129" s="163">
        <v>0</v>
      </c>
      <c r="Q129" s="163">
        <f>ROUND(E129*P129,5)</f>
        <v>0</v>
      </c>
      <c r="R129" s="196" t="s">
        <v>444</v>
      </c>
      <c r="S129" s="163" t="s">
        <v>442</v>
      </c>
      <c r="T129" s="164">
        <v>2.5999999999999999E-2</v>
      </c>
      <c r="U129" s="163">
        <f>ROUND(E129*T129,2)</f>
        <v>11.04</v>
      </c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 t="s">
        <v>109</v>
      </c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</row>
    <row r="130" spans="1:60" outlineLevel="1" x14ac:dyDescent="0.2">
      <c r="A130" s="154"/>
      <c r="B130" s="161"/>
      <c r="C130" s="187" t="s">
        <v>264</v>
      </c>
      <c r="D130" s="165"/>
      <c r="E130" s="169">
        <v>362.39</v>
      </c>
      <c r="F130" s="171"/>
      <c r="G130" s="171"/>
      <c r="H130" s="171"/>
      <c r="I130" s="171"/>
      <c r="J130" s="171"/>
      <c r="K130" s="171"/>
      <c r="L130" s="171"/>
      <c r="M130" s="171"/>
      <c r="N130" s="163"/>
      <c r="O130" s="163"/>
      <c r="P130" s="163"/>
      <c r="Q130" s="163"/>
      <c r="R130" s="196"/>
      <c r="S130" s="163"/>
      <c r="T130" s="164"/>
      <c r="U130" s="16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 t="s">
        <v>113</v>
      </c>
      <c r="AF130" s="153">
        <v>0</v>
      </c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</row>
    <row r="131" spans="1:60" outlineLevel="1" x14ac:dyDescent="0.2">
      <c r="A131" s="154"/>
      <c r="B131" s="161"/>
      <c r="C131" s="187" t="s">
        <v>269</v>
      </c>
      <c r="D131" s="165"/>
      <c r="E131" s="169">
        <v>21.41</v>
      </c>
      <c r="F131" s="171"/>
      <c r="G131" s="171"/>
      <c r="H131" s="171"/>
      <c r="I131" s="171"/>
      <c r="J131" s="171"/>
      <c r="K131" s="171"/>
      <c r="L131" s="171"/>
      <c r="M131" s="171"/>
      <c r="N131" s="163"/>
      <c r="O131" s="163"/>
      <c r="P131" s="163"/>
      <c r="Q131" s="163"/>
      <c r="R131" s="196"/>
      <c r="S131" s="163"/>
      <c r="T131" s="164"/>
      <c r="U131" s="16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 t="s">
        <v>113</v>
      </c>
      <c r="AF131" s="153">
        <v>0</v>
      </c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</row>
    <row r="132" spans="1:60" outlineLevel="1" x14ac:dyDescent="0.2">
      <c r="A132" s="154"/>
      <c r="B132" s="161"/>
      <c r="C132" s="187" t="s">
        <v>270</v>
      </c>
      <c r="D132" s="165"/>
      <c r="E132" s="169">
        <v>40.700000000000003</v>
      </c>
      <c r="F132" s="171"/>
      <c r="G132" s="171"/>
      <c r="H132" s="171"/>
      <c r="I132" s="171"/>
      <c r="J132" s="171"/>
      <c r="K132" s="171"/>
      <c r="L132" s="171"/>
      <c r="M132" s="171"/>
      <c r="N132" s="163"/>
      <c r="O132" s="163"/>
      <c r="P132" s="163"/>
      <c r="Q132" s="163"/>
      <c r="R132" s="196"/>
      <c r="S132" s="163"/>
      <c r="T132" s="164"/>
      <c r="U132" s="16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 t="s">
        <v>113</v>
      </c>
      <c r="AF132" s="153">
        <v>0</v>
      </c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</row>
    <row r="133" spans="1:60" ht="22.5" outlineLevel="1" x14ac:dyDescent="0.2">
      <c r="A133" s="154">
        <v>48</v>
      </c>
      <c r="B133" s="161" t="s">
        <v>271</v>
      </c>
      <c r="C133" s="186" t="s">
        <v>272</v>
      </c>
      <c r="D133" s="163" t="s">
        <v>108</v>
      </c>
      <c r="E133" s="168">
        <v>40.700000000000003</v>
      </c>
      <c r="F133" s="171"/>
      <c r="G133" s="171"/>
      <c r="H133" s="171">
        <v>188.02</v>
      </c>
      <c r="I133" s="171">
        <f>ROUND(E133*H133,2)</f>
        <v>7652.41</v>
      </c>
      <c r="J133" s="171">
        <v>45.97999999999999</v>
      </c>
      <c r="K133" s="171">
        <f>ROUND(E133*J133,2)</f>
        <v>1871.39</v>
      </c>
      <c r="L133" s="171">
        <v>21</v>
      </c>
      <c r="M133" s="171">
        <f>G133*(1+L133/100)</f>
        <v>0</v>
      </c>
      <c r="N133" s="163">
        <v>0.48574000000000001</v>
      </c>
      <c r="O133" s="163">
        <f>ROUND(E133*N133,5)</f>
        <v>19.76962</v>
      </c>
      <c r="P133" s="163">
        <v>0</v>
      </c>
      <c r="Q133" s="163">
        <f>ROUND(E133*P133,5)</f>
        <v>0</v>
      </c>
      <c r="R133" s="196" t="s">
        <v>444</v>
      </c>
      <c r="S133" s="163" t="s">
        <v>442</v>
      </c>
      <c r="T133" s="164">
        <v>5.7000000000000002E-2</v>
      </c>
      <c r="U133" s="163">
        <f>ROUND(E133*T133,2)</f>
        <v>2.3199999999999998</v>
      </c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 t="s">
        <v>109</v>
      </c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</row>
    <row r="134" spans="1:60" ht="22.5" outlineLevel="1" x14ac:dyDescent="0.2">
      <c r="A134" s="154"/>
      <c r="B134" s="161"/>
      <c r="C134" s="248" t="s">
        <v>273</v>
      </c>
      <c r="D134" s="249"/>
      <c r="E134" s="250"/>
      <c r="F134" s="251"/>
      <c r="G134" s="252"/>
      <c r="H134" s="171"/>
      <c r="I134" s="171"/>
      <c r="J134" s="171"/>
      <c r="K134" s="171"/>
      <c r="L134" s="171"/>
      <c r="M134" s="171"/>
      <c r="N134" s="163"/>
      <c r="O134" s="163"/>
      <c r="P134" s="163"/>
      <c r="Q134" s="163"/>
      <c r="R134" s="196"/>
      <c r="S134" s="163"/>
      <c r="T134" s="164"/>
      <c r="U134" s="16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 t="s">
        <v>111</v>
      </c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6" t="str">
        <f>C134</f>
        <v>Podklad nebo kryt z kameniva hrubého drceného vel. 32 - 63 mm s výplňovým kamenivem (vibrovaný štěrk), s rozprostřením, vlhčením a zhutněním</v>
      </c>
      <c r="BB134" s="153"/>
      <c r="BC134" s="153"/>
      <c r="BD134" s="153"/>
      <c r="BE134" s="153"/>
      <c r="BF134" s="153"/>
      <c r="BG134" s="153"/>
      <c r="BH134" s="153"/>
    </row>
    <row r="135" spans="1:60" outlineLevel="1" x14ac:dyDescent="0.2">
      <c r="A135" s="154"/>
      <c r="B135" s="161"/>
      <c r="C135" s="187" t="s">
        <v>274</v>
      </c>
      <c r="D135" s="165"/>
      <c r="E135" s="169">
        <v>40.700000000000003</v>
      </c>
      <c r="F135" s="171"/>
      <c r="G135" s="171"/>
      <c r="H135" s="171"/>
      <c r="I135" s="171"/>
      <c r="J135" s="171"/>
      <c r="K135" s="171"/>
      <c r="L135" s="171"/>
      <c r="M135" s="171"/>
      <c r="N135" s="163"/>
      <c r="O135" s="163"/>
      <c r="P135" s="163"/>
      <c r="Q135" s="163"/>
      <c r="R135" s="196"/>
      <c r="S135" s="163"/>
      <c r="T135" s="164"/>
      <c r="U135" s="16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 t="s">
        <v>113</v>
      </c>
      <c r="AF135" s="153">
        <v>0</v>
      </c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</row>
    <row r="136" spans="1:60" outlineLevel="1" x14ac:dyDescent="0.2">
      <c r="A136" s="154">
        <v>49</v>
      </c>
      <c r="B136" s="161" t="s">
        <v>275</v>
      </c>
      <c r="C136" s="186" t="s">
        <v>276</v>
      </c>
      <c r="D136" s="163" t="s">
        <v>108</v>
      </c>
      <c r="E136" s="168">
        <v>362.39</v>
      </c>
      <c r="F136" s="171"/>
      <c r="G136" s="171"/>
      <c r="H136" s="171">
        <v>69.97</v>
      </c>
      <c r="I136" s="171">
        <f>ROUND(E136*H136,2)</f>
        <v>25356.43</v>
      </c>
      <c r="J136" s="171">
        <v>16.129999999999995</v>
      </c>
      <c r="K136" s="171">
        <f>ROUND(E136*J136,2)</f>
        <v>5845.35</v>
      </c>
      <c r="L136" s="171">
        <v>21</v>
      </c>
      <c r="M136" s="171">
        <f>G136*(1+L136/100)</f>
        <v>0</v>
      </c>
      <c r="N136" s="163">
        <v>0.29925000000000002</v>
      </c>
      <c r="O136" s="163">
        <f>ROUND(E136*N136,5)</f>
        <v>108.44521</v>
      </c>
      <c r="P136" s="163">
        <v>0</v>
      </c>
      <c r="Q136" s="163">
        <f>ROUND(E136*P136,5)</f>
        <v>0</v>
      </c>
      <c r="R136" s="196" t="s">
        <v>444</v>
      </c>
      <c r="S136" s="163" t="s">
        <v>442</v>
      </c>
      <c r="T136" s="164">
        <v>1.6E-2</v>
      </c>
      <c r="U136" s="163">
        <f>ROUND(E136*T136,2)</f>
        <v>5.8</v>
      </c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 t="s">
        <v>109</v>
      </c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</row>
    <row r="137" spans="1:60" outlineLevel="1" x14ac:dyDescent="0.2">
      <c r="A137" s="154"/>
      <c r="B137" s="161"/>
      <c r="C137" s="187" t="s">
        <v>264</v>
      </c>
      <c r="D137" s="165"/>
      <c r="E137" s="169">
        <v>362.39</v>
      </c>
      <c r="F137" s="171"/>
      <c r="G137" s="171"/>
      <c r="H137" s="171"/>
      <c r="I137" s="171"/>
      <c r="J137" s="171"/>
      <c r="K137" s="171"/>
      <c r="L137" s="171"/>
      <c r="M137" s="171"/>
      <c r="N137" s="163"/>
      <c r="O137" s="163"/>
      <c r="P137" s="163"/>
      <c r="Q137" s="163"/>
      <c r="R137" s="196"/>
      <c r="S137" s="163"/>
      <c r="T137" s="164"/>
      <c r="U137" s="16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 t="s">
        <v>113</v>
      </c>
      <c r="AF137" s="153">
        <v>0</v>
      </c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</row>
    <row r="138" spans="1:60" outlineLevel="1" x14ac:dyDescent="0.2">
      <c r="A138" s="154">
        <v>50</v>
      </c>
      <c r="B138" s="161" t="s">
        <v>277</v>
      </c>
      <c r="C138" s="186" t="s">
        <v>278</v>
      </c>
      <c r="D138" s="163" t="s">
        <v>108</v>
      </c>
      <c r="E138" s="168">
        <v>724.78</v>
      </c>
      <c r="F138" s="171"/>
      <c r="G138" s="171"/>
      <c r="H138" s="171">
        <v>57.38</v>
      </c>
      <c r="I138" s="171">
        <f>ROUND(E138*H138,2)</f>
        <v>41587.879999999997</v>
      </c>
      <c r="J138" s="171">
        <v>10.919999999999995</v>
      </c>
      <c r="K138" s="171">
        <f>ROUND(E138*J138,2)</f>
        <v>7914.6</v>
      </c>
      <c r="L138" s="171">
        <v>21</v>
      </c>
      <c r="M138" s="171">
        <f>G138*(1+L138/100)</f>
        <v>0</v>
      </c>
      <c r="N138" s="163">
        <v>0.189</v>
      </c>
      <c r="O138" s="163">
        <f>ROUND(E138*N138,5)</f>
        <v>136.98342</v>
      </c>
      <c r="P138" s="163">
        <v>0</v>
      </c>
      <c r="Q138" s="163">
        <f>ROUND(E138*P138,5)</f>
        <v>0</v>
      </c>
      <c r="R138" s="196" t="s">
        <v>444</v>
      </c>
      <c r="S138" s="163" t="s">
        <v>442</v>
      </c>
      <c r="T138" s="164">
        <v>2.4E-2</v>
      </c>
      <c r="U138" s="163">
        <f>ROUND(E138*T138,2)</f>
        <v>17.39</v>
      </c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 t="s">
        <v>109</v>
      </c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</row>
    <row r="139" spans="1:60" outlineLevel="1" x14ac:dyDescent="0.2">
      <c r="A139" s="154"/>
      <c r="B139" s="161"/>
      <c r="C139" s="248" t="s">
        <v>279</v>
      </c>
      <c r="D139" s="249"/>
      <c r="E139" s="250"/>
      <c r="F139" s="251"/>
      <c r="G139" s="252"/>
      <c r="H139" s="171"/>
      <c r="I139" s="171"/>
      <c r="J139" s="171"/>
      <c r="K139" s="171"/>
      <c r="L139" s="171"/>
      <c r="M139" s="171"/>
      <c r="N139" s="163"/>
      <c r="O139" s="163"/>
      <c r="P139" s="163"/>
      <c r="Q139" s="163"/>
      <c r="R139" s="196"/>
      <c r="S139" s="163"/>
      <c r="T139" s="164"/>
      <c r="U139" s="16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 t="s">
        <v>111</v>
      </c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6" t="str">
        <f>C139</f>
        <v>Podklad nebo podsyp z recyklovaného materiálu</v>
      </c>
      <c r="BB139" s="153"/>
      <c r="BC139" s="153"/>
      <c r="BD139" s="153"/>
      <c r="BE139" s="153"/>
      <c r="BF139" s="153"/>
      <c r="BG139" s="153"/>
      <c r="BH139" s="153"/>
    </row>
    <row r="140" spans="1:60" outlineLevel="1" x14ac:dyDescent="0.2">
      <c r="A140" s="154"/>
      <c r="B140" s="161"/>
      <c r="C140" s="248" t="s">
        <v>280</v>
      </c>
      <c r="D140" s="249"/>
      <c r="E140" s="250"/>
      <c r="F140" s="251"/>
      <c r="G140" s="252"/>
      <c r="H140" s="171"/>
      <c r="I140" s="171"/>
      <c r="J140" s="171"/>
      <c r="K140" s="171"/>
      <c r="L140" s="171"/>
      <c r="M140" s="171"/>
      <c r="N140" s="163"/>
      <c r="O140" s="163"/>
      <c r="P140" s="163"/>
      <c r="Q140" s="163"/>
      <c r="R140" s="196"/>
      <c r="S140" s="163"/>
      <c r="T140" s="164"/>
      <c r="U140" s="16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 t="s">
        <v>111</v>
      </c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6" t="str">
        <f>C140</f>
        <v>z asfaltového recyklátu</v>
      </c>
      <c r="BB140" s="153"/>
      <c r="BC140" s="153"/>
      <c r="BD140" s="153"/>
      <c r="BE140" s="153"/>
      <c r="BF140" s="153"/>
      <c r="BG140" s="153"/>
      <c r="BH140" s="153"/>
    </row>
    <row r="141" spans="1:60" outlineLevel="1" x14ac:dyDescent="0.2">
      <c r="A141" s="154">
        <v>51</v>
      </c>
      <c r="B141" s="161" t="s">
        <v>281</v>
      </c>
      <c r="C141" s="186" t="s">
        <v>282</v>
      </c>
      <c r="D141" s="163" t="s">
        <v>108</v>
      </c>
      <c r="E141" s="168">
        <v>21.41</v>
      </c>
      <c r="F141" s="171"/>
      <c r="G141" s="171"/>
      <c r="H141" s="171">
        <v>28.47</v>
      </c>
      <c r="I141" s="171">
        <f>ROUND(E141*H141,2)</f>
        <v>609.54</v>
      </c>
      <c r="J141" s="171">
        <v>168.53</v>
      </c>
      <c r="K141" s="171">
        <f>ROUND(E141*J141,2)</f>
        <v>3608.23</v>
      </c>
      <c r="L141" s="171">
        <v>21</v>
      </c>
      <c r="M141" s="171">
        <f>G141*(1+L141/100)</f>
        <v>0</v>
      </c>
      <c r="N141" s="163">
        <v>5.5449999999999999E-2</v>
      </c>
      <c r="O141" s="163">
        <f>ROUND(E141*N141,5)</f>
        <v>1.1871799999999999</v>
      </c>
      <c r="P141" s="163">
        <v>0</v>
      </c>
      <c r="Q141" s="163">
        <f>ROUND(E141*P141,5)</f>
        <v>0</v>
      </c>
      <c r="R141" s="196" t="s">
        <v>444</v>
      </c>
      <c r="S141" s="163" t="s">
        <v>442</v>
      </c>
      <c r="T141" s="164">
        <v>0.442</v>
      </c>
      <c r="U141" s="163">
        <f>ROUND(E141*T141,2)</f>
        <v>9.4600000000000009</v>
      </c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 t="s">
        <v>109</v>
      </c>
      <c r="AF141" s="153"/>
      <c r="AG141" s="153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</row>
    <row r="142" spans="1:60" ht="22.5" outlineLevel="1" x14ac:dyDescent="0.2">
      <c r="A142" s="154"/>
      <c r="B142" s="161"/>
      <c r="C142" s="248" t="s">
        <v>283</v>
      </c>
      <c r="D142" s="249"/>
      <c r="E142" s="250"/>
      <c r="F142" s="251"/>
      <c r="G142" s="252"/>
      <c r="H142" s="171"/>
      <c r="I142" s="171"/>
      <c r="J142" s="171"/>
      <c r="K142" s="171"/>
      <c r="L142" s="171"/>
      <c r="M142" s="171"/>
      <c r="N142" s="163"/>
      <c r="O142" s="163"/>
      <c r="P142" s="163"/>
      <c r="Q142" s="163"/>
      <c r="R142" s="196"/>
      <c r="S142" s="163"/>
      <c r="T142" s="164"/>
      <c r="U142" s="16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 t="s">
        <v>111</v>
      </c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6" t="str">
        <f>C142</f>
        <v>s provedením lože z kameniva drceného, s vyplněním spár, s dvojitým hutněním vibrováním, a se smetením přebytečného materiálu na krajnici. S dodáním hmot pro lože a výplň spár.</v>
      </c>
      <c r="BB142" s="153"/>
      <c r="BC142" s="153"/>
      <c r="BD142" s="153"/>
      <c r="BE142" s="153"/>
      <c r="BF142" s="153"/>
      <c r="BG142" s="153"/>
      <c r="BH142" s="153"/>
    </row>
    <row r="143" spans="1:60" outlineLevel="1" x14ac:dyDescent="0.2">
      <c r="A143" s="154"/>
      <c r="B143" s="161"/>
      <c r="C143" s="187" t="s">
        <v>284</v>
      </c>
      <c r="D143" s="165"/>
      <c r="E143" s="169">
        <v>21.41</v>
      </c>
      <c r="F143" s="171"/>
      <c r="G143" s="171"/>
      <c r="H143" s="171"/>
      <c r="I143" s="171"/>
      <c r="J143" s="171"/>
      <c r="K143" s="171"/>
      <c r="L143" s="171"/>
      <c r="M143" s="171"/>
      <c r="N143" s="163"/>
      <c r="O143" s="163"/>
      <c r="P143" s="163"/>
      <c r="Q143" s="163"/>
      <c r="R143" s="196"/>
      <c r="S143" s="163"/>
      <c r="T143" s="164"/>
      <c r="U143" s="16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 t="s">
        <v>113</v>
      </c>
      <c r="AF143" s="153">
        <v>0</v>
      </c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</row>
    <row r="144" spans="1:60" outlineLevel="1" x14ac:dyDescent="0.2">
      <c r="A144" s="154">
        <v>52</v>
      </c>
      <c r="B144" s="161" t="s">
        <v>285</v>
      </c>
      <c r="C144" s="186" t="s">
        <v>286</v>
      </c>
      <c r="D144" s="163" t="s">
        <v>108</v>
      </c>
      <c r="E144" s="168">
        <v>21.052499999999998</v>
      </c>
      <c r="F144" s="171"/>
      <c r="G144" s="171"/>
      <c r="H144" s="171">
        <v>210</v>
      </c>
      <c r="I144" s="171">
        <f>ROUND(E144*H144,2)</f>
        <v>4421.03</v>
      </c>
      <c r="J144" s="171">
        <v>0</v>
      </c>
      <c r="K144" s="171">
        <f>ROUND(E144*J144,2)</f>
        <v>0</v>
      </c>
      <c r="L144" s="171">
        <v>21</v>
      </c>
      <c r="M144" s="171">
        <f>G144*(1+L144/100)</f>
        <v>0</v>
      </c>
      <c r="N144" s="163">
        <v>0.129</v>
      </c>
      <c r="O144" s="163">
        <f>ROUND(E144*N144,5)</f>
        <v>2.71577</v>
      </c>
      <c r="P144" s="163">
        <v>0</v>
      </c>
      <c r="Q144" s="163">
        <f>ROUND(E144*P144,5)</f>
        <v>0</v>
      </c>
      <c r="R144" s="196" t="s">
        <v>444</v>
      </c>
      <c r="S144" s="163" t="s">
        <v>442</v>
      </c>
      <c r="T144" s="164">
        <v>0</v>
      </c>
      <c r="U144" s="163">
        <f>ROUND(E144*T144,2)</f>
        <v>0</v>
      </c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 t="s">
        <v>182</v>
      </c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</row>
    <row r="145" spans="1:60" outlineLevel="1" x14ac:dyDescent="0.2">
      <c r="A145" s="154"/>
      <c r="B145" s="161"/>
      <c r="C145" s="187" t="s">
        <v>287</v>
      </c>
      <c r="D145" s="165"/>
      <c r="E145" s="169">
        <v>21.052499999999998</v>
      </c>
      <c r="F145" s="171"/>
      <c r="G145" s="171"/>
      <c r="H145" s="171"/>
      <c r="I145" s="171"/>
      <c r="J145" s="171"/>
      <c r="K145" s="171"/>
      <c r="L145" s="171"/>
      <c r="M145" s="171"/>
      <c r="N145" s="163"/>
      <c r="O145" s="163"/>
      <c r="P145" s="163"/>
      <c r="Q145" s="163"/>
      <c r="R145" s="196"/>
      <c r="S145" s="163"/>
      <c r="T145" s="164"/>
      <c r="U145" s="16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 t="s">
        <v>113</v>
      </c>
      <c r="AF145" s="153">
        <v>0</v>
      </c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</row>
    <row r="146" spans="1:60" ht="22.5" outlineLevel="1" x14ac:dyDescent="0.2">
      <c r="A146" s="154">
        <v>53</v>
      </c>
      <c r="B146" s="161" t="s">
        <v>288</v>
      </c>
      <c r="C146" s="186" t="s">
        <v>289</v>
      </c>
      <c r="D146" s="163" t="s">
        <v>108</v>
      </c>
      <c r="E146" s="168">
        <v>1.4279999999999999</v>
      </c>
      <c r="F146" s="171"/>
      <c r="G146" s="171"/>
      <c r="H146" s="171">
        <v>486</v>
      </c>
      <c r="I146" s="171">
        <f>ROUND(E146*H146,2)</f>
        <v>694.01</v>
      </c>
      <c r="J146" s="171">
        <v>0</v>
      </c>
      <c r="K146" s="171">
        <f>ROUND(E146*J146,2)</f>
        <v>0</v>
      </c>
      <c r="L146" s="171">
        <v>21</v>
      </c>
      <c r="M146" s="171">
        <f>G146*(1+L146/100)</f>
        <v>0</v>
      </c>
      <c r="N146" s="163">
        <v>0.13150000000000001</v>
      </c>
      <c r="O146" s="163">
        <f>ROUND(E146*N146,5)</f>
        <v>0.18778</v>
      </c>
      <c r="P146" s="163">
        <v>0</v>
      </c>
      <c r="Q146" s="163">
        <f>ROUND(E146*P146,5)</f>
        <v>0</v>
      </c>
      <c r="R146" s="196" t="s">
        <v>444</v>
      </c>
      <c r="S146" s="163" t="s">
        <v>442</v>
      </c>
      <c r="T146" s="164">
        <v>0</v>
      </c>
      <c r="U146" s="163">
        <f>ROUND(E146*T146,2)</f>
        <v>0</v>
      </c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 t="s">
        <v>182</v>
      </c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</row>
    <row r="147" spans="1:60" outlineLevel="1" x14ac:dyDescent="0.2">
      <c r="A147" s="154"/>
      <c r="B147" s="161"/>
      <c r="C147" s="187" t="s">
        <v>290</v>
      </c>
      <c r="D147" s="165"/>
      <c r="E147" s="169">
        <v>1.4279999999999999</v>
      </c>
      <c r="F147" s="171"/>
      <c r="G147" s="171"/>
      <c r="H147" s="171"/>
      <c r="I147" s="171"/>
      <c r="J147" s="171"/>
      <c r="K147" s="171"/>
      <c r="L147" s="171"/>
      <c r="M147" s="171"/>
      <c r="N147" s="163"/>
      <c r="O147" s="163"/>
      <c r="P147" s="163"/>
      <c r="Q147" s="163"/>
      <c r="R147" s="196"/>
      <c r="S147" s="163"/>
      <c r="T147" s="164"/>
      <c r="U147" s="16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 t="s">
        <v>113</v>
      </c>
      <c r="AF147" s="153">
        <v>0</v>
      </c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</row>
    <row r="148" spans="1:60" outlineLevel="1" x14ac:dyDescent="0.2">
      <c r="A148" s="154">
        <v>54</v>
      </c>
      <c r="B148" s="161" t="s">
        <v>291</v>
      </c>
      <c r="C148" s="186" t="s">
        <v>292</v>
      </c>
      <c r="D148" s="163" t="s">
        <v>108</v>
      </c>
      <c r="E148" s="168">
        <v>11.04</v>
      </c>
      <c r="F148" s="171"/>
      <c r="G148" s="171"/>
      <c r="H148" s="171">
        <v>37.950000000000003</v>
      </c>
      <c r="I148" s="171">
        <f>ROUND(E148*H148,2)</f>
        <v>418.97</v>
      </c>
      <c r="J148" s="171">
        <v>183.05</v>
      </c>
      <c r="K148" s="171">
        <f>ROUND(E148*J148,2)</f>
        <v>2020.87</v>
      </c>
      <c r="L148" s="171">
        <v>21</v>
      </c>
      <c r="M148" s="171">
        <f>G148*(1+L148/100)</f>
        <v>0</v>
      </c>
      <c r="N148" s="163">
        <v>7.3899999999999993E-2</v>
      </c>
      <c r="O148" s="163">
        <f>ROUND(E148*N148,5)</f>
        <v>0.81586000000000003</v>
      </c>
      <c r="P148" s="163">
        <v>0</v>
      </c>
      <c r="Q148" s="163">
        <f>ROUND(E148*P148,5)</f>
        <v>0</v>
      </c>
      <c r="R148" s="196" t="s">
        <v>444</v>
      </c>
      <c r="S148" s="163" t="s">
        <v>442</v>
      </c>
      <c r="T148" s="164">
        <v>0.47799999999999998</v>
      </c>
      <c r="U148" s="163">
        <f>ROUND(E148*T148,2)</f>
        <v>5.28</v>
      </c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3" t="s">
        <v>109</v>
      </c>
      <c r="AF148" s="153"/>
      <c r="AG148" s="153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  <c r="BH148" s="153"/>
    </row>
    <row r="149" spans="1:60" ht="22.5" outlineLevel="1" x14ac:dyDescent="0.2">
      <c r="A149" s="154"/>
      <c r="B149" s="161"/>
      <c r="C149" s="248" t="s">
        <v>293</v>
      </c>
      <c r="D149" s="249"/>
      <c r="E149" s="250"/>
      <c r="F149" s="251"/>
      <c r="G149" s="252"/>
      <c r="H149" s="171"/>
      <c r="I149" s="171"/>
      <c r="J149" s="171"/>
      <c r="K149" s="171"/>
      <c r="L149" s="171"/>
      <c r="M149" s="171"/>
      <c r="N149" s="163"/>
      <c r="O149" s="163"/>
      <c r="P149" s="163"/>
      <c r="Q149" s="163"/>
      <c r="R149" s="196"/>
      <c r="S149" s="163"/>
      <c r="T149" s="164"/>
      <c r="U149" s="163"/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 t="s">
        <v>111</v>
      </c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6" t="str">
        <f>C149</f>
        <v xml:space="preserve"> provedením lože z kameniva drceného, s vyplněním spár, s dvojitým hutněním vibrováním, a se smetením přebytečného materiálu na krajnici. S dodáním hmot pro lože a výplň spár.</v>
      </c>
      <c r="BB149" s="153"/>
      <c r="BC149" s="153"/>
      <c r="BD149" s="153"/>
      <c r="BE149" s="153"/>
      <c r="BF149" s="153"/>
      <c r="BG149" s="153"/>
      <c r="BH149" s="153"/>
    </row>
    <row r="150" spans="1:60" outlineLevel="1" x14ac:dyDescent="0.2">
      <c r="A150" s="154">
        <v>55</v>
      </c>
      <c r="B150" s="161" t="s">
        <v>294</v>
      </c>
      <c r="C150" s="186" t="s">
        <v>295</v>
      </c>
      <c r="D150" s="163" t="s">
        <v>108</v>
      </c>
      <c r="E150" s="168">
        <v>11.592000000000001</v>
      </c>
      <c r="F150" s="171"/>
      <c r="G150" s="171"/>
      <c r="H150" s="171">
        <v>287</v>
      </c>
      <c r="I150" s="171">
        <f>ROUND(E150*H150,2)</f>
        <v>3326.9</v>
      </c>
      <c r="J150" s="171">
        <v>0</v>
      </c>
      <c r="K150" s="171">
        <f>ROUND(E150*J150,2)</f>
        <v>0</v>
      </c>
      <c r="L150" s="171">
        <v>21</v>
      </c>
      <c r="M150" s="171">
        <f>G150*(1+L150/100)</f>
        <v>0</v>
      </c>
      <c r="N150" s="163">
        <v>0.17244999999999999</v>
      </c>
      <c r="O150" s="163">
        <f>ROUND(E150*N150,5)</f>
        <v>1.9990399999999999</v>
      </c>
      <c r="P150" s="163">
        <v>0</v>
      </c>
      <c r="Q150" s="163">
        <f>ROUND(E150*P150,5)</f>
        <v>0</v>
      </c>
      <c r="R150" s="196" t="s">
        <v>444</v>
      </c>
      <c r="S150" s="163" t="s">
        <v>442</v>
      </c>
      <c r="T150" s="164">
        <v>0</v>
      </c>
      <c r="U150" s="163">
        <f>ROUND(E150*T150,2)</f>
        <v>0</v>
      </c>
      <c r="V150" s="153"/>
      <c r="W150" s="153"/>
      <c r="X150" s="153"/>
      <c r="Y150" s="153"/>
      <c r="Z150" s="153"/>
      <c r="AA150" s="153"/>
      <c r="AB150" s="153"/>
      <c r="AC150" s="153"/>
      <c r="AD150" s="153"/>
      <c r="AE150" s="153" t="s">
        <v>182</v>
      </c>
      <c r="AF150" s="153"/>
      <c r="AG150" s="153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3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</row>
    <row r="151" spans="1:60" outlineLevel="1" x14ac:dyDescent="0.2">
      <c r="A151" s="154"/>
      <c r="B151" s="161"/>
      <c r="C151" s="187" t="s">
        <v>296</v>
      </c>
      <c r="D151" s="165"/>
      <c r="E151" s="169">
        <v>11.592000000000001</v>
      </c>
      <c r="F151" s="171"/>
      <c r="G151" s="171"/>
      <c r="H151" s="171"/>
      <c r="I151" s="171"/>
      <c r="J151" s="171"/>
      <c r="K151" s="171"/>
      <c r="L151" s="171"/>
      <c r="M151" s="171"/>
      <c r="N151" s="163"/>
      <c r="O151" s="163"/>
      <c r="P151" s="163"/>
      <c r="Q151" s="163"/>
      <c r="R151" s="196"/>
      <c r="S151" s="163"/>
      <c r="T151" s="164"/>
      <c r="U151" s="163"/>
      <c r="V151" s="153"/>
      <c r="W151" s="153"/>
      <c r="X151" s="153"/>
      <c r="Y151" s="153"/>
      <c r="Z151" s="153"/>
      <c r="AA151" s="153"/>
      <c r="AB151" s="153"/>
      <c r="AC151" s="153"/>
      <c r="AD151" s="153"/>
      <c r="AE151" s="153" t="s">
        <v>113</v>
      </c>
      <c r="AF151" s="153">
        <v>0</v>
      </c>
      <c r="AG151" s="153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</row>
    <row r="152" spans="1:60" outlineLevel="1" x14ac:dyDescent="0.2">
      <c r="A152" s="154">
        <v>56</v>
      </c>
      <c r="B152" s="161" t="s">
        <v>297</v>
      </c>
      <c r="C152" s="186" t="s">
        <v>298</v>
      </c>
      <c r="D152" s="163" t="s">
        <v>123</v>
      </c>
      <c r="E152" s="168">
        <v>9.8000000000000007</v>
      </c>
      <c r="F152" s="171"/>
      <c r="G152" s="171"/>
      <c r="H152" s="171">
        <v>13.15</v>
      </c>
      <c r="I152" s="171">
        <f>ROUND(E152*H152,2)</f>
        <v>128.87</v>
      </c>
      <c r="J152" s="171">
        <v>176.85</v>
      </c>
      <c r="K152" s="171">
        <f>ROUND(E152*J152,2)</f>
        <v>1733.13</v>
      </c>
      <c r="L152" s="171">
        <v>21</v>
      </c>
      <c r="M152" s="171">
        <f>G152*(1+L152/100)</f>
        <v>0</v>
      </c>
      <c r="N152" s="163">
        <v>3.3E-4</v>
      </c>
      <c r="O152" s="163">
        <f>ROUND(E152*N152,5)</f>
        <v>3.2299999999999998E-3</v>
      </c>
      <c r="P152" s="163">
        <v>0</v>
      </c>
      <c r="Q152" s="163">
        <f>ROUND(E152*P152,5)</f>
        <v>0</v>
      </c>
      <c r="R152" s="196" t="s">
        <v>444</v>
      </c>
      <c r="S152" s="163" t="s">
        <v>442</v>
      </c>
      <c r="T152" s="164">
        <v>0.41</v>
      </c>
      <c r="U152" s="163">
        <f>ROUND(E152*T152,2)</f>
        <v>4.0199999999999996</v>
      </c>
      <c r="V152" s="153"/>
      <c r="W152" s="153"/>
      <c r="X152" s="153"/>
      <c r="Y152" s="153"/>
      <c r="Z152" s="153"/>
      <c r="AA152" s="153"/>
      <c r="AB152" s="153"/>
      <c r="AC152" s="153"/>
      <c r="AD152" s="153"/>
      <c r="AE152" s="153" t="s">
        <v>109</v>
      </c>
      <c r="AF152" s="153"/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</row>
    <row r="153" spans="1:60" outlineLevel="1" x14ac:dyDescent="0.2">
      <c r="A153" s="154">
        <v>57</v>
      </c>
      <c r="B153" s="161" t="s">
        <v>299</v>
      </c>
      <c r="C153" s="186" t="s">
        <v>300</v>
      </c>
      <c r="D153" s="163" t="s">
        <v>123</v>
      </c>
      <c r="E153" s="168">
        <v>16.04</v>
      </c>
      <c r="F153" s="171"/>
      <c r="G153" s="171"/>
      <c r="H153" s="171">
        <v>14.37</v>
      </c>
      <c r="I153" s="171">
        <f>ROUND(E153*H153,2)</f>
        <v>230.49</v>
      </c>
      <c r="J153" s="171">
        <v>186.13</v>
      </c>
      <c r="K153" s="171">
        <f>ROUND(E153*J153,2)</f>
        <v>2985.53</v>
      </c>
      <c r="L153" s="171">
        <v>21</v>
      </c>
      <c r="M153" s="171">
        <f>G153*(1+L153/100)</f>
        <v>0</v>
      </c>
      <c r="N153" s="163">
        <v>3.6000000000000002E-4</v>
      </c>
      <c r="O153" s="163">
        <f>ROUND(E153*N153,5)</f>
        <v>5.77E-3</v>
      </c>
      <c r="P153" s="163">
        <v>0</v>
      </c>
      <c r="Q153" s="163">
        <f>ROUND(E153*P153,5)</f>
        <v>0</v>
      </c>
      <c r="R153" s="196" t="s">
        <v>444</v>
      </c>
      <c r="S153" s="163" t="s">
        <v>442</v>
      </c>
      <c r="T153" s="164">
        <v>0.43</v>
      </c>
      <c r="U153" s="163">
        <f>ROUND(E153*T153,2)</f>
        <v>6.9</v>
      </c>
      <c r="V153" s="153"/>
      <c r="W153" s="153"/>
      <c r="X153" s="153"/>
      <c r="Y153" s="153"/>
      <c r="Z153" s="153"/>
      <c r="AA153" s="153"/>
      <c r="AB153" s="153"/>
      <c r="AC153" s="153"/>
      <c r="AD153" s="153"/>
      <c r="AE153" s="153" t="s">
        <v>109</v>
      </c>
      <c r="AF153" s="153"/>
      <c r="AG153" s="153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</row>
    <row r="154" spans="1:60" outlineLevel="1" x14ac:dyDescent="0.2">
      <c r="A154" s="154">
        <v>58</v>
      </c>
      <c r="B154" s="161" t="s">
        <v>301</v>
      </c>
      <c r="C154" s="186" t="s">
        <v>302</v>
      </c>
      <c r="D154" s="163" t="s">
        <v>108</v>
      </c>
      <c r="E154" s="168">
        <v>21.25</v>
      </c>
      <c r="F154" s="171"/>
      <c r="G154" s="171"/>
      <c r="H154" s="171">
        <v>0</v>
      </c>
      <c r="I154" s="171">
        <f>ROUND(E154*H154,2)</f>
        <v>0</v>
      </c>
      <c r="J154" s="171">
        <v>22.8</v>
      </c>
      <c r="K154" s="171">
        <f>ROUND(E154*J154,2)</f>
        <v>484.5</v>
      </c>
      <c r="L154" s="171">
        <v>21</v>
      </c>
      <c r="M154" s="171">
        <f>G154*(1+L154/100)</f>
        <v>0</v>
      </c>
      <c r="N154" s="163">
        <v>0</v>
      </c>
      <c r="O154" s="163">
        <f>ROUND(E154*N154,5)</f>
        <v>0</v>
      </c>
      <c r="P154" s="163">
        <v>0</v>
      </c>
      <c r="Q154" s="163">
        <f>ROUND(E154*P154,5)</f>
        <v>0</v>
      </c>
      <c r="R154" s="196" t="s">
        <v>444</v>
      </c>
      <c r="S154" s="163" t="s">
        <v>442</v>
      </c>
      <c r="T154" s="164">
        <v>7.0999999999999994E-2</v>
      </c>
      <c r="U154" s="163">
        <f>ROUND(E154*T154,2)</f>
        <v>1.51</v>
      </c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 t="s">
        <v>109</v>
      </c>
      <c r="AF154" s="153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</row>
    <row r="155" spans="1:60" outlineLevel="1" x14ac:dyDescent="0.2">
      <c r="A155" s="154">
        <v>59</v>
      </c>
      <c r="B155" s="161" t="s">
        <v>303</v>
      </c>
      <c r="C155" s="186" t="s">
        <v>304</v>
      </c>
      <c r="D155" s="163" t="s">
        <v>108</v>
      </c>
      <c r="E155" s="168">
        <v>24.437499999999996</v>
      </c>
      <c r="F155" s="171"/>
      <c r="G155" s="171"/>
      <c r="H155" s="171">
        <v>42.5</v>
      </c>
      <c r="I155" s="171">
        <f>ROUND(E155*H155,2)</f>
        <v>1038.5899999999999</v>
      </c>
      <c r="J155" s="171">
        <v>0</v>
      </c>
      <c r="K155" s="171">
        <f>ROUND(E155*J155,2)</f>
        <v>0</v>
      </c>
      <c r="L155" s="171">
        <v>21</v>
      </c>
      <c r="M155" s="171">
        <f>G155*(1+L155/100)</f>
        <v>0</v>
      </c>
      <c r="N155" s="163">
        <v>5.0000000000000001E-4</v>
      </c>
      <c r="O155" s="163">
        <f>ROUND(E155*N155,5)</f>
        <v>1.222E-2</v>
      </c>
      <c r="P155" s="163">
        <v>0</v>
      </c>
      <c r="Q155" s="163">
        <f>ROUND(E155*P155,5)</f>
        <v>0</v>
      </c>
      <c r="R155" s="196" t="s">
        <v>444</v>
      </c>
      <c r="S155" s="163" t="s">
        <v>442</v>
      </c>
      <c r="T155" s="164">
        <v>0</v>
      </c>
      <c r="U155" s="163">
        <f>ROUND(E155*T155,2)</f>
        <v>0</v>
      </c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 t="s">
        <v>182</v>
      </c>
      <c r="AF155" s="153"/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3"/>
      <c r="AY155" s="153"/>
      <c r="AZ155" s="153"/>
      <c r="BA155" s="153"/>
      <c r="BB155" s="153"/>
      <c r="BC155" s="153"/>
      <c r="BD155" s="153"/>
      <c r="BE155" s="153"/>
      <c r="BF155" s="153"/>
      <c r="BG155" s="153"/>
      <c r="BH155" s="153"/>
    </row>
    <row r="156" spans="1:60" outlineLevel="1" x14ac:dyDescent="0.2">
      <c r="A156" s="154"/>
      <c r="B156" s="161"/>
      <c r="C156" s="187" t="s">
        <v>305</v>
      </c>
      <c r="D156" s="165"/>
      <c r="E156" s="169">
        <v>24.4375</v>
      </c>
      <c r="F156" s="171"/>
      <c r="G156" s="171"/>
      <c r="H156" s="171"/>
      <c r="I156" s="171"/>
      <c r="J156" s="171"/>
      <c r="K156" s="171"/>
      <c r="L156" s="171"/>
      <c r="M156" s="171"/>
      <c r="N156" s="163"/>
      <c r="O156" s="163"/>
      <c r="P156" s="163"/>
      <c r="Q156" s="163"/>
      <c r="R156" s="196"/>
      <c r="S156" s="163"/>
      <c r="T156" s="164"/>
      <c r="U156" s="16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 t="s">
        <v>113</v>
      </c>
      <c r="AF156" s="153">
        <v>0</v>
      </c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</row>
    <row r="157" spans="1:60" outlineLevel="1" x14ac:dyDescent="0.2">
      <c r="A157" s="154">
        <v>60</v>
      </c>
      <c r="B157" s="161" t="s">
        <v>306</v>
      </c>
      <c r="C157" s="186" t="s">
        <v>307</v>
      </c>
      <c r="D157" s="163" t="s">
        <v>108</v>
      </c>
      <c r="E157" s="168">
        <v>21.25</v>
      </c>
      <c r="F157" s="171"/>
      <c r="G157" s="171"/>
      <c r="H157" s="171">
        <v>16.510000000000002</v>
      </c>
      <c r="I157" s="171">
        <f>ROUND(E157*H157,2)</f>
        <v>350.84</v>
      </c>
      <c r="J157" s="171">
        <v>107.99</v>
      </c>
      <c r="K157" s="171">
        <f>ROUND(E157*J157,2)</f>
        <v>2294.79</v>
      </c>
      <c r="L157" s="171">
        <v>21</v>
      </c>
      <c r="M157" s="171">
        <f>G157*(1+L157/100)</f>
        <v>0</v>
      </c>
      <c r="N157" s="163">
        <v>3.15E-2</v>
      </c>
      <c r="O157" s="163">
        <f>ROUND(E157*N157,5)</f>
        <v>0.66937999999999998</v>
      </c>
      <c r="P157" s="163">
        <v>0</v>
      </c>
      <c r="Q157" s="163">
        <f>ROUND(E157*P157,5)</f>
        <v>0</v>
      </c>
      <c r="R157" s="196" t="s">
        <v>444</v>
      </c>
      <c r="S157" s="163" t="s">
        <v>442</v>
      </c>
      <c r="T157" s="164">
        <v>0.3075</v>
      </c>
      <c r="U157" s="163">
        <f>ROUND(E157*T157,2)</f>
        <v>6.53</v>
      </c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 t="s">
        <v>109</v>
      </c>
      <c r="AF157" s="153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</row>
    <row r="158" spans="1:60" ht="22.5" outlineLevel="1" x14ac:dyDescent="0.2">
      <c r="A158" s="154">
        <v>61</v>
      </c>
      <c r="B158" s="161" t="s">
        <v>308</v>
      </c>
      <c r="C158" s="186" t="s">
        <v>309</v>
      </c>
      <c r="D158" s="163" t="s">
        <v>235</v>
      </c>
      <c r="E158" s="168">
        <v>89.25</v>
      </c>
      <c r="F158" s="171"/>
      <c r="G158" s="171"/>
      <c r="H158" s="171">
        <v>70.599999999999994</v>
      </c>
      <c r="I158" s="171">
        <f>ROUND(E158*H158,2)</f>
        <v>6301.05</v>
      </c>
      <c r="J158" s="171">
        <v>0</v>
      </c>
      <c r="K158" s="171">
        <f>ROUND(E158*J158,2)</f>
        <v>0</v>
      </c>
      <c r="L158" s="171">
        <v>21</v>
      </c>
      <c r="M158" s="171">
        <f>G158*(1+L158/100)</f>
        <v>0</v>
      </c>
      <c r="N158" s="163">
        <v>1.32E-3</v>
      </c>
      <c r="O158" s="163">
        <f>ROUND(E158*N158,5)</f>
        <v>0.11781</v>
      </c>
      <c r="P158" s="163">
        <v>0</v>
      </c>
      <c r="Q158" s="163">
        <f>ROUND(E158*P158,5)</f>
        <v>0</v>
      </c>
      <c r="R158" s="196" t="s">
        <v>444</v>
      </c>
      <c r="S158" s="163" t="s">
        <v>442</v>
      </c>
      <c r="T158" s="164">
        <v>0</v>
      </c>
      <c r="U158" s="163">
        <f>ROUND(E158*T158,2)</f>
        <v>0</v>
      </c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 t="s">
        <v>182</v>
      </c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</row>
    <row r="159" spans="1:60" outlineLevel="1" x14ac:dyDescent="0.2">
      <c r="A159" s="154"/>
      <c r="B159" s="161"/>
      <c r="C159" s="187" t="s">
        <v>310</v>
      </c>
      <c r="D159" s="165"/>
      <c r="E159" s="169">
        <v>89.25</v>
      </c>
      <c r="F159" s="171"/>
      <c r="G159" s="171"/>
      <c r="H159" s="171"/>
      <c r="I159" s="171"/>
      <c r="J159" s="171"/>
      <c r="K159" s="171"/>
      <c r="L159" s="171"/>
      <c r="M159" s="171"/>
      <c r="N159" s="163"/>
      <c r="O159" s="163"/>
      <c r="P159" s="163"/>
      <c r="Q159" s="163"/>
      <c r="R159" s="196"/>
      <c r="S159" s="163"/>
      <c r="T159" s="164"/>
      <c r="U159" s="16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 t="s">
        <v>113</v>
      </c>
      <c r="AF159" s="153">
        <v>0</v>
      </c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</row>
    <row r="160" spans="1:60" outlineLevel="1" x14ac:dyDescent="0.2">
      <c r="A160" s="154">
        <v>62</v>
      </c>
      <c r="B160" s="161" t="s">
        <v>311</v>
      </c>
      <c r="C160" s="186" t="s">
        <v>312</v>
      </c>
      <c r="D160" s="163" t="s">
        <v>108</v>
      </c>
      <c r="E160" s="168">
        <v>724.78</v>
      </c>
      <c r="F160" s="171"/>
      <c r="G160" s="171"/>
      <c r="H160" s="171">
        <v>6.2</v>
      </c>
      <c r="I160" s="171">
        <f>ROUND(E160*H160,2)</f>
        <v>4493.6400000000003</v>
      </c>
      <c r="J160" s="171">
        <v>11.600000000000001</v>
      </c>
      <c r="K160" s="171">
        <f>ROUND(E160*J160,2)</f>
        <v>8407.4500000000007</v>
      </c>
      <c r="L160" s="171">
        <v>21</v>
      </c>
      <c r="M160" s="171">
        <f>G160*(1+L160/100)</f>
        <v>0</v>
      </c>
      <c r="N160" s="163">
        <v>3.4000000000000002E-4</v>
      </c>
      <c r="O160" s="163">
        <f>ROUND(E160*N160,5)</f>
        <v>0.24643000000000001</v>
      </c>
      <c r="P160" s="163">
        <v>0</v>
      </c>
      <c r="Q160" s="163">
        <f>ROUND(E160*P160,5)</f>
        <v>0</v>
      </c>
      <c r="R160" s="196" t="s">
        <v>444</v>
      </c>
      <c r="S160" s="163" t="s">
        <v>442</v>
      </c>
      <c r="T160" s="164">
        <v>8.0000000000000002E-3</v>
      </c>
      <c r="U160" s="163">
        <f>ROUND(E160*T160,2)</f>
        <v>5.8</v>
      </c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 t="s">
        <v>109</v>
      </c>
      <c r="AF160" s="153"/>
      <c r="AG160" s="153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</row>
    <row r="161" spans="1:60" outlineLevel="1" x14ac:dyDescent="0.2">
      <c r="A161" s="154">
        <v>63</v>
      </c>
      <c r="B161" s="161" t="s">
        <v>313</v>
      </c>
      <c r="C161" s="186" t="s">
        <v>314</v>
      </c>
      <c r="D161" s="163" t="s">
        <v>108</v>
      </c>
      <c r="E161" s="168">
        <v>724.78</v>
      </c>
      <c r="F161" s="171"/>
      <c r="G161" s="171"/>
      <c r="H161" s="171">
        <v>8.99</v>
      </c>
      <c r="I161" s="171">
        <f>ROUND(E161*H161,2)</f>
        <v>6515.77</v>
      </c>
      <c r="J161" s="171">
        <v>0.91000000000000014</v>
      </c>
      <c r="K161" s="171">
        <f>ROUND(E161*J161,2)</f>
        <v>659.55</v>
      </c>
      <c r="L161" s="171">
        <v>21</v>
      </c>
      <c r="M161" s="171">
        <f>G161*(1+L161/100)</f>
        <v>0</v>
      </c>
      <c r="N161" s="163">
        <v>7.1000000000000002E-4</v>
      </c>
      <c r="O161" s="163">
        <f>ROUND(E161*N161,5)</f>
        <v>0.51458999999999999</v>
      </c>
      <c r="P161" s="163">
        <v>0</v>
      </c>
      <c r="Q161" s="163">
        <f>ROUND(E161*P161,5)</f>
        <v>0</v>
      </c>
      <c r="R161" s="196" t="s">
        <v>444</v>
      </c>
      <c r="S161" s="163" t="s">
        <v>442</v>
      </c>
      <c r="T161" s="164">
        <v>2E-3</v>
      </c>
      <c r="U161" s="163">
        <f>ROUND(E161*T161,2)</f>
        <v>1.45</v>
      </c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 t="s">
        <v>109</v>
      </c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</row>
    <row r="162" spans="1:60" outlineLevel="1" x14ac:dyDescent="0.2">
      <c r="A162" s="154"/>
      <c r="B162" s="161"/>
      <c r="C162" s="248" t="s">
        <v>315</v>
      </c>
      <c r="D162" s="249"/>
      <c r="E162" s="250"/>
      <c r="F162" s="251"/>
      <c r="G162" s="252"/>
      <c r="H162" s="171"/>
      <c r="I162" s="171"/>
      <c r="J162" s="171"/>
      <c r="K162" s="171"/>
      <c r="L162" s="171"/>
      <c r="M162" s="171"/>
      <c r="N162" s="163"/>
      <c r="O162" s="163"/>
      <c r="P162" s="163"/>
      <c r="Q162" s="163"/>
      <c r="R162" s="196"/>
      <c r="S162" s="163"/>
      <c r="T162" s="164"/>
      <c r="U162" s="16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 t="s">
        <v>111</v>
      </c>
      <c r="AF162" s="153"/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  <c r="AW162" s="153"/>
      <c r="AX162" s="153"/>
      <c r="AY162" s="153"/>
      <c r="AZ162" s="153"/>
      <c r="BA162" s="156" t="str">
        <f>C162</f>
        <v>Postřik živičný spojovací bez posypu kamenivem</v>
      </c>
      <c r="BB162" s="153"/>
      <c r="BC162" s="153"/>
      <c r="BD162" s="153"/>
      <c r="BE162" s="153"/>
      <c r="BF162" s="153"/>
      <c r="BG162" s="153"/>
      <c r="BH162" s="153"/>
    </row>
    <row r="163" spans="1:60" outlineLevel="1" x14ac:dyDescent="0.2">
      <c r="A163" s="154">
        <v>64</v>
      </c>
      <c r="B163" s="161" t="s">
        <v>316</v>
      </c>
      <c r="C163" s="186" t="s">
        <v>317</v>
      </c>
      <c r="D163" s="163" t="s">
        <v>108</v>
      </c>
      <c r="E163" s="168">
        <v>724.78</v>
      </c>
      <c r="F163" s="171"/>
      <c r="G163" s="171"/>
      <c r="H163" s="171">
        <v>6.39</v>
      </c>
      <c r="I163" s="171">
        <f>ROUND(E163*H163,2)</f>
        <v>4631.34</v>
      </c>
      <c r="J163" s="171">
        <v>0.91000000000000014</v>
      </c>
      <c r="K163" s="171">
        <f>ROUND(E163*J163,2)</f>
        <v>659.55</v>
      </c>
      <c r="L163" s="171">
        <v>21</v>
      </c>
      <c r="M163" s="171">
        <f>G163*(1+L163/100)</f>
        <v>0</v>
      </c>
      <c r="N163" s="163">
        <v>5.0000000000000001E-4</v>
      </c>
      <c r="O163" s="163">
        <f>ROUND(E163*N163,5)</f>
        <v>0.36238999999999999</v>
      </c>
      <c r="P163" s="163">
        <v>0</v>
      </c>
      <c r="Q163" s="163">
        <f>ROUND(E163*P163,5)</f>
        <v>0</v>
      </c>
      <c r="R163" s="196" t="s">
        <v>444</v>
      </c>
      <c r="S163" s="163" t="s">
        <v>442</v>
      </c>
      <c r="T163" s="164">
        <v>2E-3</v>
      </c>
      <c r="U163" s="163">
        <f>ROUND(E163*T163,2)</f>
        <v>1.45</v>
      </c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 t="s">
        <v>109</v>
      </c>
      <c r="AF163" s="153"/>
      <c r="AG163" s="153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3"/>
      <c r="AY163" s="153"/>
      <c r="AZ163" s="153"/>
      <c r="BA163" s="153"/>
      <c r="BB163" s="153"/>
      <c r="BC163" s="153"/>
      <c r="BD163" s="153"/>
      <c r="BE163" s="153"/>
      <c r="BF163" s="153"/>
      <c r="BG163" s="153"/>
      <c r="BH163" s="153"/>
    </row>
    <row r="164" spans="1:60" outlineLevel="1" x14ac:dyDescent="0.2">
      <c r="A164" s="154"/>
      <c r="B164" s="161"/>
      <c r="C164" s="248" t="s">
        <v>315</v>
      </c>
      <c r="D164" s="249"/>
      <c r="E164" s="250"/>
      <c r="F164" s="251"/>
      <c r="G164" s="252"/>
      <c r="H164" s="171"/>
      <c r="I164" s="171"/>
      <c r="J164" s="171"/>
      <c r="K164" s="171"/>
      <c r="L164" s="171"/>
      <c r="M164" s="171"/>
      <c r="N164" s="163"/>
      <c r="O164" s="163"/>
      <c r="P164" s="163"/>
      <c r="Q164" s="163"/>
      <c r="R164" s="196"/>
      <c r="S164" s="163"/>
      <c r="T164" s="164"/>
      <c r="U164" s="163"/>
      <c r="V164" s="153"/>
      <c r="W164" s="153"/>
      <c r="X164" s="153"/>
      <c r="Y164" s="153"/>
      <c r="Z164" s="153"/>
      <c r="AA164" s="153"/>
      <c r="AB164" s="153"/>
      <c r="AC164" s="153"/>
      <c r="AD164" s="153"/>
      <c r="AE164" s="153" t="s">
        <v>111</v>
      </c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6" t="str">
        <f>C164</f>
        <v>Postřik živičný spojovací bez posypu kamenivem</v>
      </c>
      <c r="BB164" s="153"/>
      <c r="BC164" s="153"/>
      <c r="BD164" s="153"/>
      <c r="BE164" s="153"/>
      <c r="BF164" s="153"/>
      <c r="BG164" s="153"/>
      <c r="BH164" s="153"/>
    </row>
    <row r="165" spans="1:60" ht="22.5" outlineLevel="1" x14ac:dyDescent="0.2">
      <c r="A165" s="154">
        <v>65</v>
      </c>
      <c r="B165" s="161" t="s">
        <v>318</v>
      </c>
      <c r="C165" s="186" t="s">
        <v>319</v>
      </c>
      <c r="D165" s="163" t="s">
        <v>108</v>
      </c>
      <c r="E165" s="168">
        <v>724.78</v>
      </c>
      <c r="F165" s="171"/>
      <c r="G165" s="171"/>
      <c r="H165" s="171">
        <v>228.34</v>
      </c>
      <c r="I165" s="171">
        <f>ROUND(E165*H165,2)</f>
        <v>165496.26999999999</v>
      </c>
      <c r="J165" s="171">
        <v>146.16</v>
      </c>
      <c r="K165" s="171">
        <f>ROUND(E165*J165,2)</f>
        <v>105933.84</v>
      </c>
      <c r="L165" s="171">
        <v>21</v>
      </c>
      <c r="M165" s="171">
        <f>G165*(1+L165/100)</f>
        <v>0</v>
      </c>
      <c r="N165" s="163">
        <v>0.12966</v>
      </c>
      <c r="O165" s="163">
        <f>ROUND(E165*N165,5)</f>
        <v>93.974969999999999</v>
      </c>
      <c r="P165" s="163">
        <v>0</v>
      </c>
      <c r="Q165" s="163">
        <f>ROUND(E165*P165,5)</f>
        <v>0</v>
      </c>
      <c r="R165" s="196" t="s">
        <v>444</v>
      </c>
      <c r="S165" s="163" t="s">
        <v>442</v>
      </c>
      <c r="T165" s="164">
        <v>0.02</v>
      </c>
      <c r="U165" s="163">
        <f>ROUND(E165*T165,2)</f>
        <v>14.5</v>
      </c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 t="s">
        <v>109</v>
      </c>
      <c r="AF165" s="153"/>
      <c r="AG165" s="153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3"/>
      <c r="BA165" s="153"/>
      <c r="BB165" s="153"/>
      <c r="BC165" s="153"/>
      <c r="BD165" s="153"/>
      <c r="BE165" s="153"/>
      <c r="BF165" s="153"/>
      <c r="BG165" s="153"/>
      <c r="BH165" s="153"/>
    </row>
    <row r="166" spans="1:60" outlineLevel="1" x14ac:dyDescent="0.2">
      <c r="A166" s="154"/>
      <c r="B166" s="161"/>
      <c r="C166" s="248" t="s">
        <v>320</v>
      </c>
      <c r="D166" s="249"/>
      <c r="E166" s="250"/>
      <c r="F166" s="251"/>
      <c r="G166" s="252"/>
      <c r="H166" s="171"/>
      <c r="I166" s="171"/>
      <c r="J166" s="171"/>
      <c r="K166" s="171"/>
      <c r="L166" s="171"/>
      <c r="M166" s="171"/>
      <c r="N166" s="163"/>
      <c r="O166" s="163"/>
      <c r="P166" s="163"/>
      <c r="Q166" s="163"/>
      <c r="R166" s="196"/>
      <c r="S166" s="163"/>
      <c r="T166" s="164"/>
      <c r="U166" s="16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 t="s">
        <v>111</v>
      </c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6" t="str">
        <f>C166</f>
        <v>v pruhu šířky přes 3 m</v>
      </c>
      <c r="BB166" s="153"/>
      <c r="BC166" s="153"/>
      <c r="BD166" s="153"/>
      <c r="BE166" s="153"/>
      <c r="BF166" s="153"/>
      <c r="BG166" s="153"/>
      <c r="BH166" s="153"/>
    </row>
    <row r="167" spans="1:60" outlineLevel="1" x14ac:dyDescent="0.2">
      <c r="A167" s="154"/>
      <c r="B167" s="161"/>
      <c r="C167" s="248" t="s">
        <v>321</v>
      </c>
      <c r="D167" s="249"/>
      <c r="E167" s="250"/>
      <c r="F167" s="251"/>
      <c r="G167" s="252"/>
      <c r="H167" s="171"/>
      <c r="I167" s="171"/>
      <c r="J167" s="171"/>
      <c r="K167" s="171"/>
      <c r="L167" s="171"/>
      <c r="M167" s="171"/>
      <c r="N167" s="163"/>
      <c r="O167" s="163"/>
      <c r="P167" s="163"/>
      <c r="Q167" s="163"/>
      <c r="R167" s="196"/>
      <c r="S167" s="163"/>
      <c r="T167" s="164"/>
      <c r="U167" s="16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 t="s">
        <v>111</v>
      </c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6" t="str">
        <f>C167</f>
        <v>třídy I.</v>
      </c>
      <c r="BB167" s="153"/>
      <c r="BC167" s="153"/>
      <c r="BD167" s="153"/>
      <c r="BE167" s="153"/>
      <c r="BF167" s="153"/>
      <c r="BG167" s="153"/>
      <c r="BH167" s="153"/>
    </row>
    <row r="168" spans="1:60" ht="22.5" outlineLevel="1" x14ac:dyDescent="0.2">
      <c r="A168" s="154">
        <v>66</v>
      </c>
      <c r="B168" s="161" t="s">
        <v>322</v>
      </c>
      <c r="C168" s="186" t="s">
        <v>323</v>
      </c>
      <c r="D168" s="163" t="s">
        <v>108</v>
      </c>
      <c r="E168" s="168">
        <v>724.78</v>
      </c>
      <c r="F168" s="171"/>
      <c r="G168" s="171"/>
      <c r="H168" s="171">
        <v>236.3</v>
      </c>
      <c r="I168" s="171">
        <f>ROUND(E168*H168,2)</f>
        <v>171265.51</v>
      </c>
      <c r="J168" s="171">
        <v>123.19999999999999</v>
      </c>
      <c r="K168" s="171">
        <f>ROUND(E168*J168,2)</f>
        <v>89292.9</v>
      </c>
      <c r="L168" s="171">
        <v>21</v>
      </c>
      <c r="M168" s="171">
        <f>G168*(1+L168/100)</f>
        <v>0</v>
      </c>
      <c r="N168" s="163">
        <v>0.10373</v>
      </c>
      <c r="O168" s="163">
        <f>ROUND(E168*N168,5)</f>
        <v>75.181430000000006</v>
      </c>
      <c r="P168" s="163">
        <v>0</v>
      </c>
      <c r="Q168" s="163">
        <f>ROUND(E168*P168,5)</f>
        <v>0</v>
      </c>
      <c r="R168" s="196" t="s">
        <v>444</v>
      </c>
      <c r="S168" s="163" t="s">
        <v>442</v>
      </c>
      <c r="T168" s="164">
        <v>1.4999999999999999E-2</v>
      </c>
      <c r="U168" s="163">
        <f>ROUND(E168*T168,2)</f>
        <v>10.87</v>
      </c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 t="s">
        <v>109</v>
      </c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</row>
    <row r="169" spans="1:60" outlineLevel="1" x14ac:dyDescent="0.2">
      <c r="A169" s="154"/>
      <c r="B169" s="161"/>
      <c r="C169" s="248" t="s">
        <v>320</v>
      </c>
      <c r="D169" s="249"/>
      <c r="E169" s="250"/>
      <c r="F169" s="251"/>
      <c r="G169" s="252"/>
      <c r="H169" s="171"/>
      <c r="I169" s="171"/>
      <c r="J169" s="171"/>
      <c r="K169" s="171"/>
      <c r="L169" s="171"/>
      <c r="M169" s="171"/>
      <c r="N169" s="163"/>
      <c r="O169" s="163"/>
      <c r="P169" s="163"/>
      <c r="Q169" s="163"/>
      <c r="R169" s="196"/>
      <c r="S169" s="163"/>
      <c r="T169" s="164"/>
      <c r="U169" s="16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 t="s">
        <v>111</v>
      </c>
      <c r="AF169" s="153"/>
      <c r="AG169" s="153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6" t="str">
        <f>C169</f>
        <v>v pruhu šířky přes 3 m</v>
      </c>
      <c r="BB169" s="153"/>
      <c r="BC169" s="153"/>
      <c r="BD169" s="153"/>
      <c r="BE169" s="153"/>
      <c r="BF169" s="153"/>
      <c r="BG169" s="153"/>
      <c r="BH169" s="153"/>
    </row>
    <row r="170" spans="1:60" outlineLevel="1" x14ac:dyDescent="0.2">
      <c r="A170" s="154"/>
      <c r="B170" s="161"/>
      <c r="C170" s="248" t="s">
        <v>321</v>
      </c>
      <c r="D170" s="249"/>
      <c r="E170" s="250"/>
      <c r="F170" s="251"/>
      <c r="G170" s="252"/>
      <c r="H170" s="171"/>
      <c r="I170" s="171"/>
      <c r="J170" s="171"/>
      <c r="K170" s="171"/>
      <c r="L170" s="171"/>
      <c r="M170" s="171"/>
      <c r="N170" s="163"/>
      <c r="O170" s="163"/>
      <c r="P170" s="163"/>
      <c r="Q170" s="163"/>
      <c r="R170" s="196"/>
      <c r="S170" s="163"/>
      <c r="T170" s="164"/>
      <c r="U170" s="16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 t="s">
        <v>111</v>
      </c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6" t="str">
        <f>C170</f>
        <v>třídy I.</v>
      </c>
      <c r="BB170" s="153"/>
      <c r="BC170" s="153"/>
      <c r="BD170" s="153"/>
      <c r="BE170" s="153"/>
      <c r="BF170" s="153"/>
      <c r="BG170" s="153"/>
      <c r="BH170" s="153"/>
    </row>
    <row r="171" spans="1:60" ht="22.5" outlineLevel="1" x14ac:dyDescent="0.2">
      <c r="A171" s="154">
        <v>67</v>
      </c>
      <c r="B171" s="161" t="s">
        <v>324</v>
      </c>
      <c r="C171" s="186" t="s">
        <v>325</v>
      </c>
      <c r="D171" s="163" t="s">
        <v>171</v>
      </c>
      <c r="E171" s="168">
        <v>2.8080000000000003</v>
      </c>
      <c r="F171" s="171"/>
      <c r="G171" s="171"/>
      <c r="H171" s="171">
        <v>436.29</v>
      </c>
      <c r="I171" s="171">
        <f>ROUND(E171*H171,2)</f>
        <v>1225.0999999999999</v>
      </c>
      <c r="J171" s="171">
        <v>53.20999999999998</v>
      </c>
      <c r="K171" s="171">
        <f>ROUND(E171*J171,2)</f>
        <v>149.41</v>
      </c>
      <c r="L171" s="171">
        <v>21</v>
      </c>
      <c r="M171" s="171">
        <f>G171*(1+L171/100)</f>
        <v>0</v>
      </c>
      <c r="N171" s="163">
        <v>1.1000000000000001</v>
      </c>
      <c r="O171" s="163">
        <f>ROUND(E171*N171,5)</f>
        <v>3.0888</v>
      </c>
      <c r="P171" s="163">
        <v>0</v>
      </c>
      <c r="Q171" s="163">
        <f>ROUND(E171*P171,5)</f>
        <v>0</v>
      </c>
      <c r="R171" s="196" t="s">
        <v>444</v>
      </c>
      <c r="S171" s="163" t="s">
        <v>442</v>
      </c>
      <c r="T171" s="164">
        <v>0.16300000000000001</v>
      </c>
      <c r="U171" s="163">
        <f>ROUND(E171*T171,2)</f>
        <v>0.46</v>
      </c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 t="s">
        <v>109</v>
      </c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</row>
    <row r="172" spans="1:60" outlineLevel="1" x14ac:dyDescent="0.2">
      <c r="A172" s="154"/>
      <c r="B172" s="161"/>
      <c r="C172" s="248" t="s">
        <v>326</v>
      </c>
      <c r="D172" s="249"/>
      <c r="E172" s="250"/>
      <c r="F172" s="251"/>
      <c r="G172" s="252"/>
      <c r="H172" s="171"/>
      <c r="I172" s="171"/>
      <c r="J172" s="171"/>
      <c r="K172" s="171"/>
      <c r="L172" s="171"/>
      <c r="M172" s="171"/>
      <c r="N172" s="163"/>
      <c r="O172" s="163"/>
      <c r="P172" s="163"/>
      <c r="Q172" s="163"/>
      <c r="R172" s="196"/>
      <c r="S172" s="163"/>
      <c r="T172" s="164"/>
      <c r="U172" s="16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 t="s">
        <v>111</v>
      </c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6" t="str">
        <f>C172</f>
        <v>pro inženýrské sítě, se zhutněním</v>
      </c>
      <c r="BB172" s="153"/>
      <c r="BC172" s="153"/>
      <c r="BD172" s="153"/>
      <c r="BE172" s="153"/>
      <c r="BF172" s="153"/>
      <c r="BG172" s="153"/>
      <c r="BH172" s="153"/>
    </row>
    <row r="173" spans="1:60" ht="22.5" outlineLevel="1" x14ac:dyDescent="0.2">
      <c r="A173" s="154"/>
      <c r="B173" s="161"/>
      <c r="C173" s="187" t="s">
        <v>327</v>
      </c>
      <c r="D173" s="165"/>
      <c r="E173" s="169">
        <v>2.8079999999999998</v>
      </c>
      <c r="F173" s="171"/>
      <c r="G173" s="171"/>
      <c r="H173" s="171"/>
      <c r="I173" s="171"/>
      <c r="J173" s="171"/>
      <c r="K173" s="171"/>
      <c r="L173" s="171"/>
      <c r="M173" s="171"/>
      <c r="N173" s="163"/>
      <c r="O173" s="163"/>
      <c r="P173" s="163"/>
      <c r="Q173" s="163"/>
      <c r="R173" s="196"/>
      <c r="S173" s="163"/>
      <c r="T173" s="164"/>
      <c r="U173" s="16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 t="s">
        <v>113</v>
      </c>
      <c r="AF173" s="153">
        <v>0</v>
      </c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53"/>
    </row>
    <row r="174" spans="1:60" ht="22.5" outlineLevel="1" x14ac:dyDescent="0.2">
      <c r="A174" s="154">
        <v>68</v>
      </c>
      <c r="B174" s="161" t="s">
        <v>328</v>
      </c>
      <c r="C174" s="186" t="s">
        <v>329</v>
      </c>
      <c r="D174" s="163" t="s">
        <v>171</v>
      </c>
      <c r="E174" s="168">
        <v>1.0920000000000001</v>
      </c>
      <c r="F174" s="171"/>
      <c r="G174" s="171"/>
      <c r="H174" s="171">
        <v>1917.56</v>
      </c>
      <c r="I174" s="171">
        <f>ROUND(E174*H174,2)</f>
        <v>2093.98</v>
      </c>
      <c r="J174" s="171">
        <v>132.44000000000005</v>
      </c>
      <c r="K174" s="171">
        <f>ROUND(E174*J174,2)</f>
        <v>144.62</v>
      </c>
      <c r="L174" s="171">
        <v>21</v>
      </c>
      <c r="M174" s="171">
        <f>G174*(1+L174/100)</f>
        <v>0</v>
      </c>
      <c r="N174" s="163">
        <v>1</v>
      </c>
      <c r="O174" s="163">
        <f>ROUND(E174*N174,5)</f>
        <v>1.0920000000000001</v>
      </c>
      <c r="P174" s="163">
        <v>0</v>
      </c>
      <c r="Q174" s="163">
        <f>ROUND(E174*P174,5)</f>
        <v>0</v>
      </c>
      <c r="R174" s="196" t="s">
        <v>444</v>
      </c>
      <c r="S174" s="163" t="s">
        <v>442</v>
      </c>
      <c r="T174" s="164">
        <v>0.40600000000000003</v>
      </c>
      <c r="U174" s="163">
        <f>ROUND(E174*T174,2)</f>
        <v>0.44</v>
      </c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 t="s">
        <v>109</v>
      </c>
      <c r="AF174" s="153"/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3"/>
      <c r="AY174" s="153"/>
      <c r="AZ174" s="153"/>
      <c r="BA174" s="153"/>
      <c r="BB174" s="153"/>
      <c r="BC174" s="153"/>
      <c r="BD174" s="153"/>
      <c r="BE174" s="153"/>
      <c r="BF174" s="153"/>
      <c r="BG174" s="153"/>
      <c r="BH174" s="153"/>
    </row>
    <row r="175" spans="1:60" outlineLevel="1" x14ac:dyDescent="0.2">
      <c r="A175" s="154"/>
      <c r="B175" s="161"/>
      <c r="C175" s="248" t="s">
        <v>326</v>
      </c>
      <c r="D175" s="249"/>
      <c r="E175" s="250"/>
      <c r="F175" s="251"/>
      <c r="G175" s="252"/>
      <c r="H175" s="171"/>
      <c r="I175" s="171"/>
      <c r="J175" s="171"/>
      <c r="K175" s="171"/>
      <c r="L175" s="171"/>
      <c r="M175" s="171"/>
      <c r="N175" s="163"/>
      <c r="O175" s="163"/>
      <c r="P175" s="163"/>
      <c r="Q175" s="163"/>
      <c r="R175" s="196"/>
      <c r="S175" s="163"/>
      <c r="T175" s="164"/>
      <c r="U175" s="16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 t="s">
        <v>111</v>
      </c>
      <c r="AF175" s="153"/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6" t="str">
        <f>C175</f>
        <v>pro inženýrské sítě, se zhutněním</v>
      </c>
      <c r="BB175" s="153"/>
      <c r="BC175" s="153"/>
      <c r="BD175" s="153"/>
      <c r="BE175" s="153"/>
      <c r="BF175" s="153"/>
      <c r="BG175" s="153"/>
      <c r="BH175" s="153"/>
    </row>
    <row r="176" spans="1:60" ht="22.5" outlineLevel="1" x14ac:dyDescent="0.2">
      <c r="A176" s="154"/>
      <c r="B176" s="161"/>
      <c r="C176" s="187" t="s">
        <v>330</v>
      </c>
      <c r="D176" s="165"/>
      <c r="E176" s="169">
        <v>1.0920000000000001</v>
      </c>
      <c r="F176" s="171"/>
      <c r="G176" s="171"/>
      <c r="H176" s="171"/>
      <c r="I176" s="171"/>
      <c r="J176" s="171"/>
      <c r="K176" s="171"/>
      <c r="L176" s="171"/>
      <c r="M176" s="171"/>
      <c r="N176" s="163"/>
      <c r="O176" s="163"/>
      <c r="P176" s="163"/>
      <c r="Q176" s="163"/>
      <c r="R176" s="196"/>
      <c r="S176" s="163"/>
      <c r="T176" s="164"/>
      <c r="U176" s="16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 t="s">
        <v>113</v>
      </c>
      <c r="AF176" s="153">
        <v>0</v>
      </c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3"/>
    </row>
    <row r="177" spans="1:60" x14ac:dyDescent="0.2">
      <c r="A177" s="155" t="s">
        <v>104</v>
      </c>
      <c r="B177" s="162" t="s">
        <v>65</v>
      </c>
      <c r="C177" s="188" t="s">
        <v>66</v>
      </c>
      <c r="D177" s="166"/>
      <c r="E177" s="170"/>
      <c r="F177" s="172"/>
      <c r="G177" s="172">
        <f>SUMIF(AE178:AE200,"&lt;&gt;NOR",G178:G200)</f>
        <v>0</v>
      </c>
      <c r="H177" s="172"/>
      <c r="I177" s="172">
        <f>SUM(I178:I200)</f>
        <v>7800.4800000000014</v>
      </c>
      <c r="J177" s="172"/>
      <c r="K177" s="172">
        <f>SUM(K178:K200)</f>
        <v>5175.04</v>
      </c>
      <c r="L177" s="172"/>
      <c r="M177" s="172">
        <f>SUM(M178:M200)</f>
        <v>0</v>
      </c>
      <c r="N177" s="166"/>
      <c r="O177" s="166">
        <f>SUM(O178:O200)</f>
        <v>1.8471199999999999</v>
      </c>
      <c r="P177" s="166"/>
      <c r="Q177" s="166">
        <f>SUM(Q178:Q200)</f>
        <v>0</v>
      </c>
      <c r="R177" s="197"/>
      <c r="S177" s="166"/>
      <c r="T177" s="167"/>
      <c r="U177" s="166">
        <f>SUM(U178:U200)</f>
        <v>16.360000000000003</v>
      </c>
      <c r="AE177" t="s">
        <v>105</v>
      </c>
    </row>
    <row r="178" spans="1:60" outlineLevel="1" x14ac:dyDescent="0.2">
      <c r="A178" s="154">
        <v>69</v>
      </c>
      <c r="B178" s="161" t="s">
        <v>331</v>
      </c>
      <c r="C178" s="186" t="s">
        <v>332</v>
      </c>
      <c r="D178" s="163" t="s">
        <v>123</v>
      </c>
      <c r="E178" s="168">
        <v>16</v>
      </c>
      <c r="F178" s="171"/>
      <c r="G178" s="171"/>
      <c r="H178" s="171">
        <v>0.13</v>
      </c>
      <c r="I178" s="171">
        <f>ROUND(E178*H178,2)</f>
        <v>2.08</v>
      </c>
      <c r="J178" s="171">
        <v>22.27</v>
      </c>
      <c r="K178" s="171">
        <f>ROUND(E178*J178,2)</f>
        <v>356.32</v>
      </c>
      <c r="L178" s="171">
        <v>21</v>
      </c>
      <c r="M178" s="171">
        <f>G178*(1+L178/100)</f>
        <v>0</v>
      </c>
      <c r="N178" s="163">
        <v>0</v>
      </c>
      <c r="O178" s="163">
        <f>ROUND(E178*N178,5)</f>
        <v>0</v>
      </c>
      <c r="P178" s="163">
        <v>0</v>
      </c>
      <c r="Q178" s="163">
        <f>ROUND(E178*P178,5)</f>
        <v>0</v>
      </c>
      <c r="R178" s="196" t="s">
        <v>444</v>
      </c>
      <c r="S178" s="163" t="s">
        <v>442</v>
      </c>
      <c r="T178" s="164">
        <v>6.6000000000000003E-2</v>
      </c>
      <c r="U178" s="163">
        <f>ROUND(E178*T178,2)</f>
        <v>1.06</v>
      </c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 t="s">
        <v>109</v>
      </c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</row>
    <row r="179" spans="1:60" outlineLevel="1" x14ac:dyDescent="0.2">
      <c r="A179" s="154"/>
      <c r="B179" s="161"/>
      <c r="C179" s="248" t="s">
        <v>333</v>
      </c>
      <c r="D179" s="249"/>
      <c r="E179" s="250"/>
      <c r="F179" s="251"/>
      <c r="G179" s="252"/>
      <c r="H179" s="171"/>
      <c r="I179" s="171"/>
      <c r="J179" s="171"/>
      <c r="K179" s="171"/>
      <c r="L179" s="171"/>
      <c r="M179" s="171"/>
      <c r="N179" s="163"/>
      <c r="O179" s="163"/>
      <c r="P179" s="163"/>
      <c r="Q179" s="163"/>
      <c r="R179" s="196"/>
      <c r="S179" s="163"/>
      <c r="T179" s="164"/>
      <c r="U179" s="16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 t="s">
        <v>111</v>
      </c>
      <c r="AF179" s="153"/>
      <c r="AG179" s="153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6" t="str">
        <f>C179</f>
        <v>v otevřeném výkopu ve sklonu do 20 %</v>
      </c>
      <c r="BB179" s="153"/>
      <c r="BC179" s="153"/>
      <c r="BD179" s="153"/>
      <c r="BE179" s="153"/>
      <c r="BF179" s="153"/>
      <c r="BG179" s="153"/>
      <c r="BH179" s="153"/>
    </row>
    <row r="180" spans="1:60" outlineLevel="1" x14ac:dyDescent="0.2">
      <c r="A180" s="154">
        <v>70</v>
      </c>
      <c r="B180" s="161" t="s">
        <v>334</v>
      </c>
      <c r="C180" s="186" t="s">
        <v>335</v>
      </c>
      <c r="D180" s="163" t="s">
        <v>235</v>
      </c>
      <c r="E180" s="168">
        <v>3.03</v>
      </c>
      <c r="F180" s="171"/>
      <c r="G180" s="171"/>
      <c r="H180" s="171">
        <v>1136</v>
      </c>
      <c r="I180" s="171">
        <f>ROUND(E180*H180,2)</f>
        <v>3442.08</v>
      </c>
      <c r="J180" s="171">
        <v>0</v>
      </c>
      <c r="K180" s="171">
        <f>ROUND(E180*J180,2)</f>
        <v>0</v>
      </c>
      <c r="L180" s="171">
        <v>21</v>
      </c>
      <c r="M180" s="171">
        <f>G180*(1+L180/100)</f>
        <v>0</v>
      </c>
      <c r="N180" s="163">
        <v>1.6049999999999998E-2</v>
      </c>
      <c r="O180" s="163">
        <f>ROUND(E180*N180,5)</f>
        <v>4.863E-2</v>
      </c>
      <c r="P180" s="163">
        <v>0</v>
      </c>
      <c r="Q180" s="163">
        <f>ROUND(E180*P180,5)</f>
        <v>0</v>
      </c>
      <c r="R180" s="196" t="s">
        <v>444</v>
      </c>
      <c r="S180" s="163" t="s">
        <v>442</v>
      </c>
      <c r="T180" s="164">
        <v>0</v>
      </c>
      <c r="U180" s="163">
        <f>ROUND(E180*T180,2)</f>
        <v>0</v>
      </c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 t="s">
        <v>182</v>
      </c>
      <c r="AF180" s="153"/>
      <c r="AG180" s="153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</row>
    <row r="181" spans="1:60" outlineLevel="1" x14ac:dyDescent="0.2">
      <c r="A181" s="154"/>
      <c r="B181" s="161"/>
      <c r="C181" s="187" t="s">
        <v>336</v>
      </c>
      <c r="D181" s="165"/>
      <c r="E181" s="169">
        <v>3.03</v>
      </c>
      <c r="F181" s="171"/>
      <c r="G181" s="171"/>
      <c r="H181" s="171"/>
      <c r="I181" s="171"/>
      <c r="J181" s="171"/>
      <c r="K181" s="171"/>
      <c r="L181" s="171"/>
      <c r="M181" s="171"/>
      <c r="N181" s="163"/>
      <c r="O181" s="163"/>
      <c r="P181" s="163"/>
      <c r="Q181" s="163"/>
      <c r="R181" s="196"/>
      <c r="S181" s="163"/>
      <c r="T181" s="164"/>
      <c r="U181" s="16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 t="s">
        <v>113</v>
      </c>
      <c r="AF181" s="153">
        <v>0</v>
      </c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</row>
    <row r="182" spans="1:60" outlineLevel="1" x14ac:dyDescent="0.2">
      <c r="A182" s="154">
        <v>71</v>
      </c>
      <c r="B182" s="161" t="s">
        <v>337</v>
      </c>
      <c r="C182" s="186" t="s">
        <v>338</v>
      </c>
      <c r="D182" s="163" t="s">
        <v>235</v>
      </c>
      <c r="E182" s="168">
        <v>1.01</v>
      </c>
      <c r="F182" s="171"/>
      <c r="G182" s="171"/>
      <c r="H182" s="171">
        <v>331.5</v>
      </c>
      <c r="I182" s="171">
        <f>ROUND(E182*H182,2)</f>
        <v>334.82</v>
      </c>
      <c r="J182" s="171">
        <v>0</v>
      </c>
      <c r="K182" s="171">
        <f>ROUND(E182*J182,2)</f>
        <v>0</v>
      </c>
      <c r="L182" s="171">
        <v>21</v>
      </c>
      <c r="M182" s="171">
        <f>G182*(1+L182/100)</f>
        <v>0</v>
      </c>
      <c r="N182" s="163">
        <v>3.2100000000000002E-3</v>
      </c>
      <c r="O182" s="163">
        <f>ROUND(E182*N182,5)</f>
        <v>3.2399999999999998E-3</v>
      </c>
      <c r="P182" s="163">
        <v>0</v>
      </c>
      <c r="Q182" s="163">
        <f>ROUND(E182*P182,5)</f>
        <v>0</v>
      </c>
      <c r="R182" s="196" t="s">
        <v>444</v>
      </c>
      <c r="S182" s="163" t="s">
        <v>442</v>
      </c>
      <c r="T182" s="164">
        <v>0</v>
      </c>
      <c r="U182" s="163">
        <f>ROUND(E182*T182,2)</f>
        <v>0</v>
      </c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 t="s">
        <v>182</v>
      </c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</row>
    <row r="183" spans="1:60" outlineLevel="1" x14ac:dyDescent="0.2">
      <c r="A183" s="154"/>
      <c r="B183" s="161"/>
      <c r="C183" s="187" t="s">
        <v>244</v>
      </c>
      <c r="D183" s="165"/>
      <c r="E183" s="169">
        <v>1.01</v>
      </c>
      <c r="F183" s="171"/>
      <c r="G183" s="171"/>
      <c r="H183" s="171"/>
      <c r="I183" s="171"/>
      <c r="J183" s="171"/>
      <c r="K183" s="171"/>
      <c r="L183" s="171"/>
      <c r="M183" s="171"/>
      <c r="N183" s="163"/>
      <c r="O183" s="163"/>
      <c r="P183" s="163"/>
      <c r="Q183" s="163"/>
      <c r="R183" s="196"/>
      <c r="S183" s="163"/>
      <c r="T183" s="164"/>
      <c r="U183" s="16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 t="s">
        <v>113</v>
      </c>
      <c r="AF183" s="153">
        <v>0</v>
      </c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</row>
    <row r="184" spans="1:60" outlineLevel="1" x14ac:dyDescent="0.2">
      <c r="A184" s="154">
        <v>72</v>
      </c>
      <c r="B184" s="161" t="s">
        <v>339</v>
      </c>
      <c r="C184" s="186" t="s">
        <v>340</v>
      </c>
      <c r="D184" s="163" t="s">
        <v>235</v>
      </c>
      <c r="E184" s="168">
        <v>1</v>
      </c>
      <c r="F184" s="171"/>
      <c r="G184" s="171"/>
      <c r="H184" s="171">
        <v>115.61</v>
      </c>
      <c r="I184" s="171">
        <f>ROUND(E184*H184,2)</f>
        <v>115.61</v>
      </c>
      <c r="J184" s="171">
        <v>1511.39</v>
      </c>
      <c r="K184" s="171">
        <f>ROUND(E184*J184,2)</f>
        <v>1511.39</v>
      </c>
      <c r="L184" s="171">
        <v>21</v>
      </c>
      <c r="M184" s="171">
        <f>G184*(1+L184/100)</f>
        <v>0</v>
      </c>
      <c r="N184" s="163">
        <v>0.14494000000000001</v>
      </c>
      <c r="O184" s="163">
        <f>ROUND(E184*N184,5)</f>
        <v>0.14494000000000001</v>
      </c>
      <c r="P184" s="163">
        <v>0</v>
      </c>
      <c r="Q184" s="163">
        <f>ROUND(E184*P184,5)</f>
        <v>0</v>
      </c>
      <c r="R184" s="196" t="s">
        <v>444</v>
      </c>
      <c r="S184" s="163" t="s">
        <v>442</v>
      </c>
      <c r="T184" s="164">
        <v>5.024</v>
      </c>
      <c r="U184" s="163">
        <f>ROUND(E184*T184,2)</f>
        <v>5.0199999999999996</v>
      </c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 t="s">
        <v>109</v>
      </c>
      <c r="AF184" s="153"/>
      <c r="AG184" s="153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3"/>
      <c r="BH184" s="153"/>
    </row>
    <row r="185" spans="1:60" ht="22.5" outlineLevel="1" x14ac:dyDescent="0.2">
      <c r="A185" s="154">
        <v>73</v>
      </c>
      <c r="B185" s="161" t="s">
        <v>341</v>
      </c>
      <c r="C185" s="186" t="s">
        <v>342</v>
      </c>
      <c r="D185" s="163" t="s">
        <v>235</v>
      </c>
      <c r="E185" s="168">
        <v>1.01</v>
      </c>
      <c r="F185" s="171"/>
      <c r="G185" s="171"/>
      <c r="H185" s="171">
        <v>335</v>
      </c>
      <c r="I185" s="171">
        <f>ROUND(E185*H185,2)</f>
        <v>338.35</v>
      </c>
      <c r="J185" s="171">
        <v>0</v>
      </c>
      <c r="K185" s="171">
        <f>ROUND(E185*J185,2)</f>
        <v>0</v>
      </c>
      <c r="L185" s="171">
        <v>21</v>
      </c>
      <c r="M185" s="171">
        <f>G185*(1+L185/100)</f>
        <v>0</v>
      </c>
      <c r="N185" s="163">
        <v>1.2999999999999999E-2</v>
      </c>
      <c r="O185" s="163">
        <f>ROUND(E185*N185,5)</f>
        <v>1.3129999999999999E-2</v>
      </c>
      <c r="P185" s="163">
        <v>0</v>
      </c>
      <c r="Q185" s="163">
        <f>ROUND(E185*P185,5)</f>
        <v>0</v>
      </c>
      <c r="R185" s="196"/>
      <c r="S185" s="163" t="s">
        <v>443</v>
      </c>
      <c r="T185" s="164">
        <v>0</v>
      </c>
      <c r="U185" s="163">
        <f>ROUND(E185*T185,2)</f>
        <v>0</v>
      </c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 t="s">
        <v>182</v>
      </c>
      <c r="AF185" s="153"/>
      <c r="AG185" s="153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</row>
    <row r="186" spans="1:60" outlineLevel="1" x14ac:dyDescent="0.2">
      <c r="A186" s="154"/>
      <c r="B186" s="161"/>
      <c r="C186" s="248" t="s">
        <v>240</v>
      </c>
      <c r="D186" s="249"/>
      <c r="E186" s="250"/>
      <c r="F186" s="251"/>
      <c r="G186" s="252"/>
      <c r="H186" s="171"/>
      <c r="I186" s="171"/>
      <c r="J186" s="171"/>
      <c r="K186" s="171"/>
      <c r="L186" s="171"/>
      <c r="M186" s="171"/>
      <c r="N186" s="163"/>
      <c r="O186" s="163"/>
      <c r="P186" s="163"/>
      <c r="Q186" s="163"/>
      <c r="R186" s="196"/>
      <c r="S186" s="163"/>
      <c r="T186" s="164"/>
      <c r="U186" s="16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 t="s">
        <v>111</v>
      </c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6" t="str">
        <f>C186</f>
        <v>výrobce BETONIKA spol. s r. o.</v>
      </c>
      <c r="BB186" s="153"/>
      <c r="BC186" s="153"/>
      <c r="BD186" s="153"/>
      <c r="BE186" s="153"/>
      <c r="BF186" s="153"/>
      <c r="BG186" s="153"/>
      <c r="BH186" s="153"/>
    </row>
    <row r="187" spans="1:60" outlineLevel="1" x14ac:dyDescent="0.2">
      <c r="A187" s="154"/>
      <c r="B187" s="161"/>
      <c r="C187" s="187" t="s">
        <v>244</v>
      </c>
      <c r="D187" s="165"/>
      <c r="E187" s="169">
        <v>1.01</v>
      </c>
      <c r="F187" s="171"/>
      <c r="G187" s="171"/>
      <c r="H187" s="171"/>
      <c r="I187" s="171"/>
      <c r="J187" s="171"/>
      <c r="K187" s="171"/>
      <c r="L187" s="171"/>
      <c r="M187" s="171"/>
      <c r="N187" s="163"/>
      <c r="O187" s="163"/>
      <c r="P187" s="163"/>
      <c r="Q187" s="163"/>
      <c r="R187" s="196"/>
      <c r="S187" s="163"/>
      <c r="T187" s="164"/>
      <c r="U187" s="16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 t="s">
        <v>113</v>
      </c>
      <c r="AF187" s="153">
        <v>0</v>
      </c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</row>
    <row r="188" spans="1:60" outlineLevel="1" x14ac:dyDescent="0.2">
      <c r="A188" s="154">
        <v>74</v>
      </c>
      <c r="B188" s="161" t="s">
        <v>343</v>
      </c>
      <c r="C188" s="186" t="s">
        <v>344</v>
      </c>
      <c r="D188" s="163" t="s">
        <v>235</v>
      </c>
      <c r="E188" s="168">
        <v>1.01</v>
      </c>
      <c r="F188" s="171"/>
      <c r="G188" s="171"/>
      <c r="H188" s="171">
        <v>535</v>
      </c>
      <c r="I188" s="171">
        <f>ROUND(E188*H188,2)</f>
        <v>540.35</v>
      </c>
      <c r="J188" s="171">
        <v>0</v>
      </c>
      <c r="K188" s="171">
        <f>ROUND(E188*J188,2)</f>
        <v>0</v>
      </c>
      <c r="L188" s="171">
        <v>21</v>
      </c>
      <c r="M188" s="171">
        <f>G188*(1+L188/100)</f>
        <v>0</v>
      </c>
      <c r="N188" s="163">
        <v>0.106</v>
      </c>
      <c r="O188" s="163">
        <f>ROUND(E188*N188,5)</f>
        <v>0.10706</v>
      </c>
      <c r="P188" s="163">
        <v>0</v>
      </c>
      <c r="Q188" s="163">
        <f>ROUND(E188*P188,5)</f>
        <v>0</v>
      </c>
      <c r="R188" s="196" t="s">
        <v>444</v>
      </c>
      <c r="S188" s="163" t="s">
        <v>442</v>
      </c>
      <c r="T188" s="164">
        <v>0</v>
      </c>
      <c r="U188" s="163">
        <f>ROUND(E188*T188,2)</f>
        <v>0</v>
      </c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 t="s">
        <v>182</v>
      </c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53"/>
    </row>
    <row r="189" spans="1:60" outlineLevel="1" x14ac:dyDescent="0.2">
      <c r="A189" s="154"/>
      <c r="B189" s="161"/>
      <c r="C189" s="187" t="s">
        <v>244</v>
      </c>
      <c r="D189" s="165"/>
      <c r="E189" s="169">
        <v>1.01</v>
      </c>
      <c r="F189" s="171"/>
      <c r="G189" s="171"/>
      <c r="H189" s="171"/>
      <c r="I189" s="171"/>
      <c r="J189" s="171"/>
      <c r="K189" s="171"/>
      <c r="L189" s="171"/>
      <c r="M189" s="171"/>
      <c r="N189" s="163"/>
      <c r="O189" s="163"/>
      <c r="P189" s="163"/>
      <c r="Q189" s="163"/>
      <c r="R189" s="196"/>
      <c r="S189" s="163"/>
      <c r="T189" s="164"/>
      <c r="U189" s="163"/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 t="s">
        <v>113</v>
      </c>
      <c r="AF189" s="153">
        <v>0</v>
      </c>
      <c r="AG189" s="153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53"/>
    </row>
    <row r="190" spans="1:60" outlineLevel="1" x14ac:dyDescent="0.2">
      <c r="A190" s="154">
        <v>75</v>
      </c>
      <c r="B190" s="161" t="s">
        <v>345</v>
      </c>
      <c r="C190" s="186" t="s">
        <v>346</v>
      </c>
      <c r="D190" s="163" t="s">
        <v>235</v>
      </c>
      <c r="E190" s="168">
        <v>1.01</v>
      </c>
      <c r="F190" s="171"/>
      <c r="G190" s="171"/>
      <c r="H190" s="171">
        <v>602</v>
      </c>
      <c r="I190" s="171">
        <f>ROUND(E190*H190,2)</f>
        <v>608.02</v>
      </c>
      <c r="J190" s="171">
        <v>0</v>
      </c>
      <c r="K190" s="171">
        <f>ROUND(E190*J190,2)</f>
        <v>0</v>
      </c>
      <c r="L190" s="171">
        <v>21</v>
      </c>
      <c r="M190" s="171">
        <f>G190*(1+L190/100)</f>
        <v>0</v>
      </c>
      <c r="N190" s="163">
        <v>9.6000000000000002E-2</v>
      </c>
      <c r="O190" s="163">
        <f>ROUND(E190*N190,5)</f>
        <v>9.6960000000000005E-2</v>
      </c>
      <c r="P190" s="163">
        <v>0</v>
      </c>
      <c r="Q190" s="163">
        <f>ROUND(E190*P190,5)</f>
        <v>0</v>
      </c>
      <c r="R190" s="196" t="s">
        <v>444</v>
      </c>
      <c r="S190" s="163" t="s">
        <v>442</v>
      </c>
      <c r="T190" s="164">
        <v>0</v>
      </c>
      <c r="U190" s="163">
        <f>ROUND(E190*T190,2)</f>
        <v>0</v>
      </c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 t="s">
        <v>182</v>
      </c>
      <c r="AF190" s="153"/>
      <c r="AG190" s="153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3"/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53"/>
    </row>
    <row r="191" spans="1:60" outlineLevel="1" x14ac:dyDescent="0.2">
      <c r="A191" s="154"/>
      <c r="B191" s="161"/>
      <c r="C191" s="187" t="s">
        <v>244</v>
      </c>
      <c r="D191" s="165"/>
      <c r="E191" s="169">
        <v>1.01</v>
      </c>
      <c r="F191" s="171"/>
      <c r="G191" s="171"/>
      <c r="H191" s="171"/>
      <c r="I191" s="171"/>
      <c r="J191" s="171"/>
      <c r="K191" s="171"/>
      <c r="L191" s="171"/>
      <c r="M191" s="171"/>
      <c r="N191" s="163"/>
      <c r="O191" s="163"/>
      <c r="P191" s="163"/>
      <c r="Q191" s="163"/>
      <c r="R191" s="196"/>
      <c r="S191" s="163"/>
      <c r="T191" s="164"/>
      <c r="U191" s="16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 t="s">
        <v>113</v>
      </c>
      <c r="AF191" s="153">
        <v>0</v>
      </c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53"/>
    </row>
    <row r="192" spans="1:60" outlineLevel="1" x14ac:dyDescent="0.2">
      <c r="A192" s="154">
        <v>76</v>
      </c>
      <c r="B192" s="161" t="s">
        <v>347</v>
      </c>
      <c r="C192" s="186" t="s">
        <v>348</v>
      </c>
      <c r="D192" s="163" t="s">
        <v>235</v>
      </c>
      <c r="E192" s="168">
        <v>1</v>
      </c>
      <c r="F192" s="171"/>
      <c r="G192" s="171"/>
      <c r="H192" s="171">
        <v>855.76</v>
      </c>
      <c r="I192" s="171">
        <f>ROUND(E192*H192,2)</f>
        <v>855.76</v>
      </c>
      <c r="J192" s="171">
        <v>1229.24</v>
      </c>
      <c r="K192" s="171">
        <f>ROUND(E192*J192,2)</f>
        <v>1229.24</v>
      </c>
      <c r="L192" s="171">
        <v>21</v>
      </c>
      <c r="M192" s="171">
        <f>G192*(1+L192/100)</f>
        <v>0</v>
      </c>
      <c r="N192" s="163">
        <v>0.43381999999999998</v>
      </c>
      <c r="O192" s="163">
        <f>ROUND(E192*N192,5)</f>
        <v>0.43381999999999998</v>
      </c>
      <c r="P192" s="163">
        <v>0</v>
      </c>
      <c r="Q192" s="163">
        <f>ROUND(E192*P192,5)</f>
        <v>0</v>
      </c>
      <c r="R192" s="196" t="s">
        <v>444</v>
      </c>
      <c r="S192" s="163" t="s">
        <v>442</v>
      </c>
      <c r="T192" s="164">
        <v>3.839</v>
      </c>
      <c r="U192" s="163">
        <f>ROUND(E192*T192,2)</f>
        <v>3.84</v>
      </c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 t="s">
        <v>109</v>
      </c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53"/>
    </row>
    <row r="193" spans="1:60" outlineLevel="1" x14ac:dyDescent="0.2">
      <c r="A193" s="154"/>
      <c r="B193" s="161"/>
      <c r="C193" s="248" t="s">
        <v>349</v>
      </c>
      <c r="D193" s="249"/>
      <c r="E193" s="250"/>
      <c r="F193" s="251"/>
      <c r="G193" s="252"/>
      <c r="H193" s="171"/>
      <c r="I193" s="171"/>
      <c r="J193" s="171"/>
      <c r="K193" s="171"/>
      <c r="L193" s="171"/>
      <c r="M193" s="171"/>
      <c r="N193" s="163"/>
      <c r="O193" s="163"/>
      <c r="P193" s="163"/>
      <c r="Q193" s="163"/>
      <c r="R193" s="196"/>
      <c r="S193" s="163"/>
      <c r="T193" s="164"/>
      <c r="U193" s="16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 t="s">
        <v>111</v>
      </c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3"/>
      <c r="AY193" s="153"/>
      <c r="AZ193" s="153"/>
      <c r="BA193" s="156" t="str">
        <f>C193</f>
        <v>bude účtováno dle skutečnosti</v>
      </c>
      <c r="BB193" s="153"/>
      <c r="BC193" s="153"/>
      <c r="BD193" s="153"/>
      <c r="BE193" s="153"/>
      <c r="BF193" s="153"/>
      <c r="BG193" s="153"/>
      <c r="BH193" s="153"/>
    </row>
    <row r="194" spans="1:60" outlineLevel="1" x14ac:dyDescent="0.2">
      <c r="A194" s="154">
        <v>77</v>
      </c>
      <c r="B194" s="161" t="s">
        <v>350</v>
      </c>
      <c r="C194" s="186" t="s">
        <v>351</v>
      </c>
      <c r="D194" s="163" t="s">
        <v>235</v>
      </c>
      <c r="E194" s="168">
        <v>1</v>
      </c>
      <c r="F194" s="171"/>
      <c r="G194" s="171"/>
      <c r="H194" s="171">
        <v>741.75</v>
      </c>
      <c r="I194" s="171">
        <f>ROUND(E194*H194,2)</f>
        <v>741.75</v>
      </c>
      <c r="J194" s="171">
        <v>1222.25</v>
      </c>
      <c r="K194" s="171">
        <f>ROUND(E194*J194,2)</f>
        <v>1222.25</v>
      </c>
      <c r="L194" s="171">
        <v>21</v>
      </c>
      <c r="M194" s="171">
        <f>G194*(1+L194/100)</f>
        <v>0</v>
      </c>
      <c r="N194" s="163">
        <v>0.43093999999999999</v>
      </c>
      <c r="O194" s="163">
        <f>ROUND(E194*N194,5)</f>
        <v>0.43093999999999999</v>
      </c>
      <c r="P194" s="163">
        <v>0</v>
      </c>
      <c r="Q194" s="163">
        <f>ROUND(E194*P194,5)</f>
        <v>0</v>
      </c>
      <c r="R194" s="196" t="s">
        <v>444</v>
      </c>
      <c r="S194" s="163" t="s">
        <v>442</v>
      </c>
      <c r="T194" s="164">
        <v>3.8170000000000002</v>
      </c>
      <c r="U194" s="163">
        <f>ROUND(E194*T194,2)</f>
        <v>3.82</v>
      </c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 t="s">
        <v>109</v>
      </c>
      <c r="AF194" s="153"/>
      <c r="AG194" s="153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</row>
    <row r="195" spans="1:60" outlineLevel="1" x14ac:dyDescent="0.2">
      <c r="A195" s="154"/>
      <c r="B195" s="161"/>
      <c r="C195" s="248" t="s">
        <v>349</v>
      </c>
      <c r="D195" s="249"/>
      <c r="E195" s="250"/>
      <c r="F195" s="251"/>
      <c r="G195" s="252"/>
      <c r="H195" s="171"/>
      <c r="I195" s="171"/>
      <c r="J195" s="171"/>
      <c r="K195" s="171"/>
      <c r="L195" s="171"/>
      <c r="M195" s="171"/>
      <c r="N195" s="163"/>
      <c r="O195" s="163"/>
      <c r="P195" s="163"/>
      <c r="Q195" s="163"/>
      <c r="R195" s="196"/>
      <c r="S195" s="163"/>
      <c r="T195" s="164"/>
      <c r="U195" s="16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 t="s">
        <v>111</v>
      </c>
      <c r="AF195" s="153"/>
      <c r="AG195" s="153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6" t="str">
        <f>C195</f>
        <v>bude účtováno dle skutečnosti</v>
      </c>
      <c r="BB195" s="153"/>
      <c r="BC195" s="153"/>
      <c r="BD195" s="153"/>
      <c r="BE195" s="153"/>
      <c r="BF195" s="153"/>
      <c r="BG195" s="153"/>
      <c r="BH195" s="153"/>
    </row>
    <row r="196" spans="1:60" outlineLevel="1" x14ac:dyDescent="0.2">
      <c r="A196" s="154">
        <v>78</v>
      </c>
      <c r="B196" s="161" t="s">
        <v>352</v>
      </c>
      <c r="C196" s="186" t="s">
        <v>353</v>
      </c>
      <c r="D196" s="163" t="s">
        <v>235</v>
      </c>
      <c r="E196" s="168">
        <v>1</v>
      </c>
      <c r="F196" s="171"/>
      <c r="G196" s="171"/>
      <c r="H196" s="171">
        <v>585.15</v>
      </c>
      <c r="I196" s="171">
        <f>ROUND(E196*H196,2)</f>
        <v>585.15</v>
      </c>
      <c r="J196" s="171">
        <v>499.85</v>
      </c>
      <c r="K196" s="171">
        <f>ROUND(E196*J196,2)</f>
        <v>499.85</v>
      </c>
      <c r="L196" s="171">
        <v>21</v>
      </c>
      <c r="M196" s="171">
        <f>G196*(1+L196/100)</f>
        <v>0</v>
      </c>
      <c r="N196" s="163">
        <v>0.31590000000000001</v>
      </c>
      <c r="O196" s="163">
        <f>ROUND(E196*N196,5)</f>
        <v>0.31590000000000001</v>
      </c>
      <c r="P196" s="163">
        <v>0</v>
      </c>
      <c r="Q196" s="163">
        <f>ROUND(E196*P196,5)</f>
        <v>0</v>
      </c>
      <c r="R196" s="196" t="s">
        <v>444</v>
      </c>
      <c r="S196" s="163" t="s">
        <v>442</v>
      </c>
      <c r="T196" s="164">
        <v>1.5509999999999999</v>
      </c>
      <c r="U196" s="163">
        <f>ROUND(E196*T196,2)</f>
        <v>1.55</v>
      </c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 t="s">
        <v>109</v>
      </c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</row>
    <row r="197" spans="1:60" outlineLevel="1" x14ac:dyDescent="0.2">
      <c r="A197" s="154"/>
      <c r="B197" s="161"/>
      <c r="C197" s="248" t="s">
        <v>349</v>
      </c>
      <c r="D197" s="249"/>
      <c r="E197" s="250"/>
      <c r="F197" s="251"/>
      <c r="G197" s="252"/>
      <c r="H197" s="171"/>
      <c r="I197" s="171"/>
      <c r="J197" s="171"/>
      <c r="K197" s="171"/>
      <c r="L197" s="171"/>
      <c r="M197" s="171"/>
      <c r="N197" s="163"/>
      <c r="O197" s="163"/>
      <c r="P197" s="163"/>
      <c r="Q197" s="163"/>
      <c r="R197" s="196"/>
      <c r="S197" s="163"/>
      <c r="T197" s="164"/>
      <c r="U197" s="16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 t="s">
        <v>111</v>
      </c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6" t="str">
        <f>C197</f>
        <v>bude účtováno dle skutečnosti</v>
      </c>
      <c r="BB197" s="153"/>
      <c r="BC197" s="153"/>
      <c r="BD197" s="153"/>
      <c r="BE197" s="153"/>
      <c r="BF197" s="153"/>
      <c r="BG197" s="153"/>
      <c r="BH197" s="153"/>
    </row>
    <row r="198" spans="1:60" ht="22.5" outlineLevel="1" x14ac:dyDescent="0.2">
      <c r="A198" s="154">
        <v>79</v>
      </c>
      <c r="B198" s="161" t="s">
        <v>354</v>
      </c>
      <c r="C198" s="186" t="s">
        <v>355</v>
      </c>
      <c r="D198" s="163" t="s">
        <v>142</v>
      </c>
      <c r="E198" s="168">
        <v>0.1</v>
      </c>
      <c r="F198" s="171"/>
      <c r="G198" s="171"/>
      <c r="H198" s="171">
        <v>2136.27</v>
      </c>
      <c r="I198" s="171">
        <f>ROUND(E198*H198,2)</f>
        <v>213.63</v>
      </c>
      <c r="J198" s="171">
        <v>348.73</v>
      </c>
      <c r="K198" s="171">
        <f>ROUND(E198*J198,2)</f>
        <v>34.869999999999997</v>
      </c>
      <c r="L198" s="171">
        <v>21</v>
      </c>
      <c r="M198" s="171">
        <f>G198*(1+L198/100)</f>
        <v>0</v>
      </c>
      <c r="N198" s="163">
        <v>2.5249999999999999</v>
      </c>
      <c r="O198" s="163">
        <f>ROUND(E198*N198,5)</f>
        <v>0.2525</v>
      </c>
      <c r="P198" s="163">
        <v>0</v>
      </c>
      <c r="Q198" s="163">
        <f>ROUND(E198*P198,5)</f>
        <v>0</v>
      </c>
      <c r="R198" s="196" t="s">
        <v>444</v>
      </c>
      <c r="S198" s="163" t="s">
        <v>442</v>
      </c>
      <c r="T198" s="164">
        <v>1.3029999999999999</v>
      </c>
      <c r="U198" s="163">
        <f>ROUND(E198*T198,2)</f>
        <v>0.13</v>
      </c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 t="s">
        <v>109</v>
      </c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</row>
    <row r="199" spans="1:60" ht="22.5" outlineLevel="1" x14ac:dyDescent="0.2">
      <c r="A199" s="154"/>
      <c r="B199" s="161"/>
      <c r="C199" s="248" t="s">
        <v>356</v>
      </c>
      <c r="D199" s="249"/>
      <c r="E199" s="250"/>
      <c r="F199" s="251"/>
      <c r="G199" s="252"/>
      <c r="H199" s="171"/>
      <c r="I199" s="171"/>
      <c r="J199" s="171"/>
      <c r="K199" s="171"/>
      <c r="L199" s="171"/>
      <c r="M199" s="171"/>
      <c r="N199" s="163"/>
      <c r="O199" s="163"/>
      <c r="P199" s="163"/>
      <c r="Q199" s="163"/>
      <c r="R199" s="196"/>
      <c r="S199" s="163"/>
      <c r="T199" s="164"/>
      <c r="U199" s="163"/>
      <c r="V199" s="153"/>
      <c r="W199" s="153"/>
      <c r="X199" s="153"/>
      <c r="Y199" s="153"/>
      <c r="Z199" s="153"/>
      <c r="AA199" s="153"/>
      <c r="AB199" s="153"/>
      <c r="AC199" s="153"/>
      <c r="AD199" s="153"/>
      <c r="AE199" s="153" t="s">
        <v>111</v>
      </c>
      <c r="AF199" s="153"/>
      <c r="AG199" s="153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3"/>
      <c r="AY199" s="153"/>
      <c r="AZ199" s="153"/>
      <c r="BA199" s="156" t="str">
        <f>C199</f>
        <v>Obetonování potrubí nebo zdiva stok betonem prostým z cementu portlandského nebo struskoportlandského</v>
      </c>
      <c r="BB199" s="153"/>
      <c r="BC199" s="153"/>
      <c r="BD199" s="153"/>
      <c r="BE199" s="153"/>
      <c r="BF199" s="153"/>
      <c r="BG199" s="153"/>
      <c r="BH199" s="153"/>
    </row>
    <row r="200" spans="1:60" outlineLevel="1" x14ac:dyDescent="0.2">
      <c r="A200" s="154">
        <v>80</v>
      </c>
      <c r="B200" s="161" t="s">
        <v>357</v>
      </c>
      <c r="C200" s="186" t="s">
        <v>358</v>
      </c>
      <c r="D200" s="163" t="s">
        <v>123</v>
      </c>
      <c r="E200" s="168">
        <v>16</v>
      </c>
      <c r="F200" s="171"/>
      <c r="G200" s="171"/>
      <c r="H200" s="171">
        <v>1.43</v>
      </c>
      <c r="I200" s="171">
        <f>ROUND(E200*H200,2)</f>
        <v>22.88</v>
      </c>
      <c r="J200" s="171">
        <v>20.07</v>
      </c>
      <c r="K200" s="171">
        <f>ROUND(E200*J200,2)</f>
        <v>321.12</v>
      </c>
      <c r="L200" s="171">
        <v>21</v>
      </c>
      <c r="M200" s="171">
        <f>G200*(1+L200/100)</f>
        <v>0</v>
      </c>
      <c r="N200" s="163">
        <v>0</v>
      </c>
      <c r="O200" s="163">
        <f>ROUND(E200*N200,5)</f>
        <v>0</v>
      </c>
      <c r="P200" s="163">
        <v>0</v>
      </c>
      <c r="Q200" s="163">
        <f>ROUND(E200*P200,5)</f>
        <v>0</v>
      </c>
      <c r="R200" s="196" t="s">
        <v>444</v>
      </c>
      <c r="S200" s="163" t="s">
        <v>442</v>
      </c>
      <c r="T200" s="164">
        <v>5.8999999999999997E-2</v>
      </c>
      <c r="U200" s="163">
        <f>ROUND(E200*T200,2)</f>
        <v>0.94</v>
      </c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 t="s">
        <v>109</v>
      </c>
      <c r="AF200" s="153"/>
      <c r="AG200" s="153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</row>
    <row r="201" spans="1:60" x14ac:dyDescent="0.2">
      <c r="A201" s="155" t="s">
        <v>104</v>
      </c>
      <c r="B201" s="162" t="s">
        <v>67</v>
      </c>
      <c r="C201" s="188" t="s">
        <v>68</v>
      </c>
      <c r="D201" s="166"/>
      <c r="E201" s="170"/>
      <c r="F201" s="172"/>
      <c r="G201" s="172">
        <f>SUMIF(AE202:AE224,"&lt;&gt;NOR",G202:G224)</f>
        <v>0</v>
      </c>
      <c r="H201" s="172"/>
      <c r="I201" s="172">
        <f>SUM(I202:I224)</f>
        <v>39409.700000000004</v>
      </c>
      <c r="J201" s="172"/>
      <c r="K201" s="172">
        <f>SUM(K202:K224)</f>
        <v>13862.570000000002</v>
      </c>
      <c r="L201" s="172"/>
      <c r="M201" s="172">
        <f>SUM(M202:M224)</f>
        <v>0</v>
      </c>
      <c r="N201" s="166"/>
      <c r="O201" s="166">
        <f>SUM(O202:O224)</f>
        <v>35.160329999999995</v>
      </c>
      <c r="P201" s="166"/>
      <c r="Q201" s="166">
        <f>SUM(Q202:Q224)</f>
        <v>0</v>
      </c>
      <c r="R201" s="197"/>
      <c r="S201" s="166"/>
      <c r="T201" s="167"/>
      <c r="U201" s="166">
        <f>SUM(U202:U224)</f>
        <v>37.250000000000007</v>
      </c>
      <c r="AE201" t="s">
        <v>105</v>
      </c>
    </row>
    <row r="202" spans="1:60" outlineLevel="1" x14ac:dyDescent="0.2">
      <c r="A202" s="154">
        <v>81</v>
      </c>
      <c r="B202" s="161" t="s">
        <v>359</v>
      </c>
      <c r="C202" s="186" t="s">
        <v>360</v>
      </c>
      <c r="D202" s="163" t="s">
        <v>123</v>
      </c>
      <c r="E202" s="168">
        <v>122.71</v>
      </c>
      <c r="F202" s="171"/>
      <c r="G202" s="171"/>
      <c r="H202" s="171">
        <v>143.62</v>
      </c>
      <c r="I202" s="171">
        <f>ROUND(E202*H202,2)</f>
        <v>17623.61</v>
      </c>
      <c r="J202" s="171">
        <v>96.38</v>
      </c>
      <c r="K202" s="171">
        <f>ROUND(E202*J202,2)</f>
        <v>11826.79</v>
      </c>
      <c r="L202" s="171">
        <v>21</v>
      </c>
      <c r="M202" s="171">
        <f>G202*(1+L202/100)</f>
        <v>0</v>
      </c>
      <c r="N202" s="163">
        <v>0.188</v>
      </c>
      <c r="O202" s="163">
        <f>ROUND(E202*N202,5)</f>
        <v>23.069479999999999</v>
      </c>
      <c r="P202" s="163">
        <v>0</v>
      </c>
      <c r="Q202" s="163">
        <f>ROUND(E202*P202,5)</f>
        <v>0</v>
      </c>
      <c r="R202" s="196" t="s">
        <v>444</v>
      </c>
      <c r="S202" s="163" t="s">
        <v>442</v>
      </c>
      <c r="T202" s="164">
        <v>0.27200000000000002</v>
      </c>
      <c r="U202" s="163">
        <f>ROUND(E202*T202,2)</f>
        <v>33.380000000000003</v>
      </c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 t="s">
        <v>109</v>
      </c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</row>
    <row r="203" spans="1:60" outlineLevel="1" x14ac:dyDescent="0.2">
      <c r="A203" s="154"/>
      <c r="B203" s="161"/>
      <c r="C203" s="248" t="s">
        <v>361</v>
      </c>
      <c r="D203" s="249"/>
      <c r="E203" s="250"/>
      <c r="F203" s="251"/>
      <c r="G203" s="252"/>
      <c r="H203" s="171"/>
      <c r="I203" s="171"/>
      <c r="J203" s="171"/>
      <c r="K203" s="171"/>
      <c r="L203" s="171"/>
      <c r="M203" s="171"/>
      <c r="N203" s="163"/>
      <c r="O203" s="163"/>
      <c r="P203" s="163"/>
      <c r="Q203" s="163"/>
      <c r="R203" s="196"/>
      <c r="S203" s="163"/>
      <c r="T203" s="164"/>
      <c r="U203" s="16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 t="s">
        <v>111</v>
      </c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3"/>
      <c r="AY203" s="153"/>
      <c r="AZ203" s="153"/>
      <c r="BA203" s="156" t="str">
        <f>C203</f>
        <v>Osazení silničního nebo chodníkového obrubníku betonového</v>
      </c>
      <c r="BB203" s="153"/>
      <c r="BC203" s="153"/>
      <c r="BD203" s="153"/>
      <c r="BE203" s="153"/>
      <c r="BF203" s="153"/>
      <c r="BG203" s="153"/>
      <c r="BH203" s="153"/>
    </row>
    <row r="204" spans="1:60" outlineLevel="1" x14ac:dyDescent="0.2">
      <c r="A204" s="154"/>
      <c r="B204" s="161"/>
      <c r="C204" s="187" t="s">
        <v>362</v>
      </c>
      <c r="D204" s="165"/>
      <c r="E204" s="169">
        <v>109.41</v>
      </c>
      <c r="F204" s="171"/>
      <c r="G204" s="171"/>
      <c r="H204" s="171"/>
      <c r="I204" s="171"/>
      <c r="J204" s="171"/>
      <c r="K204" s="171"/>
      <c r="L204" s="171"/>
      <c r="M204" s="171"/>
      <c r="N204" s="163"/>
      <c r="O204" s="163"/>
      <c r="P204" s="163"/>
      <c r="Q204" s="163"/>
      <c r="R204" s="196"/>
      <c r="S204" s="163"/>
      <c r="T204" s="164"/>
      <c r="U204" s="163"/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 t="s">
        <v>113</v>
      </c>
      <c r="AF204" s="153">
        <v>0</v>
      </c>
      <c r="AG204" s="153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3"/>
    </row>
    <row r="205" spans="1:60" outlineLevel="1" x14ac:dyDescent="0.2">
      <c r="A205" s="154"/>
      <c r="B205" s="161"/>
      <c r="C205" s="187" t="s">
        <v>363</v>
      </c>
      <c r="D205" s="165"/>
      <c r="E205" s="169">
        <v>13.3</v>
      </c>
      <c r="F205" s="171"/>
      <c r="G205" s="171"/>
      <c r="H205" s="171"/>
      <c r="I205" s="171"/>
      <c r="J205" s="171"/>
      <c r="K205" s="171"/>
      <c r="L205" s="171"/>
      <c r="M205" s="171"/>
      <c r="N205" s="163"/>
      <c r="O205" s="163"/>
      <c r="P205" s="163"/>
      <c r="Q205" s="163"/>
      <c r="R205" s="196"/>
      <c r="S205" s="163"/>
      <c r="T205" s="164"/>
      <c r="U205" s="163"/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 t="s">
        <v>113</v>
      </c>
      <c r="AF205" s="153">
        <v>0</v>
      </c>
      <c r="AG205" s="153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/>
    </row>
    <row r="206" spans="1:60" ht="22.5" outlineLevel="1" x14ac:dyDescent="0.2">
      <c r="A206" s="154">
        <v>82</v>
      </c>
      <c r="B206" s="161" t="s">
        <v>364</v>
      </c>
      <c r="C206" s="186" t="s">
        <v>365</v>
      </c>
      <c r="D206" s="163" t="s">
        <v>235</v>
      </c>
      <c r="E206" s="168">
        <v>94.3215</v>
      </c>
      <c r="F206" s="171"/>
      <c r="G206" s="171"/>
      <c r="H206" s="171">
        <v>143</v>
      </c>
      <c r="I206" s="171">
        <f>ROUND(E206*H206,2)</f>
        <v>13487.97</v>
      </c>
      <c r="J206" s="171">
        <v>0</v>
      </c>
      <c r="K206" s="171">
        <f>ROUND(E206*J206,2)</f>
        <v>0</v>
      </c>
      <c r="L206" s="171">
        <v>21</v>
      </c>
      <c r="M206" s="171">
        <f>G206*(1+L206/100)</f>
        <v>0</v>
      </c>
      <c r="N206" s="163">
        <v>8.1970000000000001E-2</v>
      </c>
      <c r="O206" s="163">
        <f>ROUND(E206*N206,5)</f>
        <v>7.7315300000000002</v>
      </c>
      <c r="P206" s="163">
        <v>0</v>
      </c>
      <c r="Q206" s="163">
        <f>ROUND(E206*P206,5)</f>
        <v>0</v>
      </c>
      <c r="R206" s="196" t="s">
        <v>444</v>
      </c>
      <c r="S206" s="163" t="s">
        <v>442</v>
      </c>
      <c r="T206" s="164">
        <v>0</v>
      </c>
      <c r="U206" s="163">
        <f>ROUND(E206*T206,2)</f>
        <v>0</v>
      </c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 t="s">
        <v>182</v>
      </c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3"/>
    </row>
    <row r="207" spans="1:60" outlineLevel="1" x14ac:dyDescent="0.2">
      <c r="A207" s="154"/>
      <c r="B207" s="161"/>
      <c r="C207" s="187" t="s">
        <v>366</v>
      </c>
      <c r="D207" s="165"/>
      <c r="E207" s="169">
        <v>94.3215</v>
      </c>
      <c r="F207" s="171"/>
      <c r="G207" s="171"/>
      <c r="H207" s="171"/>
      <c r="I207" s="171"/>
      <c r="J207" s="171"/>
      <c r="K207" s="171"/>
      <c r="L207" s="171"/>
      <c r="M207" s="171"/>
      <c r="N207" s="163"/>
      <c r="O207" s="163"/>
      <c r="P207" s="163"/>
      <c r="Q207" s="163"/>
      <c r="R207" s="196"/>
      <c r="S207" s="163"/>
      <c r="T207" s="164"/>
      <c r="U207" s="16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 t="s">
        <v>113</v>
      </c>
      <c r="AF207" s="153">
        <v>0</v>
      </c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3"/>
      <c r="AY207" s="153"/>
      <c r="AZ207" s="153"/>
      <c r="BA207" s="153"/>
      <c r="BB207" s="153"/>
      <c r="BC207" s="153"/>
      <c r="BD207" s="153"/>
      <c r="BE207" s="153"/>
      <c r="BF207" s="153"/>
      <c r="BG207" s="153"/>
      <c r="BH207" s="153"/>
    </row>
    <row r="208" spans="1:60" ht="22.5" outlineLevel="1" x14ac:dyDescent="0.2">
      <c r="A208" s="154">
        <v>83</v>
      </c>
      <c r="B208" s="161" t="s">
        <v>367</v>
      </c>
      <c r="C208" s="186" t="s">
        <v>368</v>
      </c>
      <c r="D208" s="163" t="s">
        <v>235</v>
      </c>
      <c r="E208" s="168">
        <v>6.3000000000000007</v>
      </c>
      <c r="F208" s="171"/>
      <c r="G208" s="171"/>
      <c r="H208" s="171">
        <v>250</v>
      </c>
      <c r="I208" s="171">
        <f>ROUND(E208*H208,2)</f>
        <v>1575</v>
      </c>
      <c r="J208" s="171">
        <v>0</v>
      </c>
      <c r="K208" s="171">
        <f>ROUND(E208*J208,2)</f>
        <v>0</v>
      </c>
      <c r="L208" s="171">
        <v>21</v>
      </c>
      <c r="M208" s="171">
        <f>G208*(1+L208/100)</f>
        <v>0</v>
      </c>
      <c r="N208" s="163">
        <v>5.6099999999999997E-2</v>
      </c>
      <c r="O208" s="163">
        <f>ROUND(E208*N208,5)</f>
        <v>0.35343000000000002</v>
      </c>
      <c r="P208" s="163">
        <v>0</v>
      </c>
      <c r="Q208" s="163">
        <f>ROUND(E208*P208,5)</f>
        <v>0</v>
      </c>
      <c r="R208" s="196" t="s">
        <v>444</v>
      </c>
      <c r="S208" s="163" t="s">
        <v>442</v>
      </c>
      <c r="T208" s="164">
        <v>0</v>
      </c>
      <c r="U208" s="163">
        <f>ROUND(E208*T208,2)</f>
        <v>0</v>
      </c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 t="s">
        <v>182</v>
      </c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3"/>
      <c r="AY208" s="153"/>
      <c r="AZ208" s="153"/>
      <c r="BA208" s="153"/>
      <c r="BB208" s="153"/>
      <c r="BC208" s="153"/>
      <c r="BD208" s="153"/>
      <c r="BE208" s="153"/>
      <c r="BF208" s="153"/>
      <c r="BG208" s="153"/>
      <c r="BH208" s="153"/>
    </row>
    <row r="209" spans="1:60" outlineLevel="1" x14ac:dyDescent="0.2">
      <c r="A209" s="154"/>
      <c r="B209" s="161"/>
      <c r="C209" s="187" t="s">
        <v>369</v>
      </c>
      <c r="D209" s="165"/>
      <c r="E209" s="169">
        <v>6.3</v>
      </c>
      <c r="F209" s="171"/>
      <c r="G209" s="171"/>
      <c r="H209" s="171"/>
      <c r="I209" s="171"/>
      <c r="J209" s="171"/>
      <c r="K209" s="171"/>
      <c r="L209" s="171"/>
      <c r="M209" s="171"/>
      <c r="N209" s="163"/>
      <c r="O209" s="163"/>
      <c r="P209" s="163"/>
      <c r="Q209" s="163"/>
      <c r="R209" s="196"/>
      <c r="S209" s="163"/>
      <c r="T209" s="164"/>
      <c r="U209" s="163"/>
      <c r="V209" s="153"/>
      <c r="W209" s="153"/>
      <c r="X209" s="153"/>
      <c r="Y209" s="153"/>
      <c r="Z209" s="153"/>
      <c r="AA209" s="153"/>
      <c r="AB209" s="153"/>
      <c r="AC209" s="153"/>
      <c r="AD209" s="153"/>
      <c r="AE209" s="153" t="s">
        <v>113</v>
      </c>
      <c r="AF209" s="153">
        <v>0</v>
      </c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</row>
    <row r="210" spans="1:60" ht="22.5" outlineLevel="1" x14ac:dyDescent="0.2">
      <c r="A210" s="154">
        <v>84</v>
      </c>
      <c r="B210" s="161" t="s">
        <v>370</v>
      </c>
      <c r="C210" s="186" t="s">
        <v>371</v>
      </c>
      <c r="D210" s="163" t="s">
        <v>235</v>
      </c>
      <c r="E210" s="168">
        <v>3.1500000000000004</v>
      </c>
      <c r="F210" s="171"/>
      <c r="G210" s="171"/>
      <c r="H210" s="171">
        <v>250</v>
      </c>
      <c r="I210" s="171">
        <f>ROUND(E210*H210,2)</f>
        <v>787.5</v>
      </c>
      <c r="J210" s="171">
        <v>0</v>
      </c>
      <c r="K210" s="171">
        <f>ROUND(E210*J210,2)</f>
        <v>0</v>
      </c>
      <c r="L210" s="171">
        <v>21</v>
      </c>
      <c r="M210" s="171">
        <f>G210*(1+L210/100)</f>
        <v>0</v>
      </c>
      <c r="N210" s="163">
        <v>5.6099999999999997E-2</v>
      </c>
      <c r="O210" s="163">
        <f>ROUND(E210*N210,5)</f>
        <v>0.17671999999999999</v>
      </c>
      <c r="P210" s="163">
        <v>0</v>
      </c>
      <c r="Q210" s="163">
        <f>ROUND(E210*P210,5)</f>
        <v>0</v>
      </c>
      <c r="R210" s="196" t="s">
        <v>444</v>
      </c>
      <c r="S210" s="163" t="s">
        <v>442</v>
      </c>
      <c r="T210" s="164">
        <v>0</v>
      </c>
      <c r="U210" s="163">
        <f>ROUND(E210*T210,2)</f>
        <v>0</v>
      </c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 t="s">
        <v>182</v>
      </c>
      <c r="AF210" s="153"/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</row>
    <row r="211" spans="1:60" outlineLevel="1" x14ac:dyDescent="0.2">
      <c r="A211" s="154"/>
      <c r="B211" s="161"/>
      <c r="C211" s="187" t="s">
        <v>372</v>
      </c>
      <c r="D211" s="165"/>
      <c r="E211" s="169">
        <v>3.15</v>
      </c>
      <c r="F211" s="171"/>
      <c r="G211" s="171"/>
      <c r="H211" s="171"/>
      <c r="I211" s="171"/>
      <c r="J211" s="171"/>
      <c r="K211" s="171"/>
      <c r="L211" s="171"/>
      <c r="M211" s="171"/>
      <c r="N211" s="163"/>
      <c r="O211" s="163"/>
      <c r="P211" s="163"/>
      <c r="Q211" s="163"/>
      <c r="R211" s="196"/>
      <c r="S211" s="163"/>
      <c r="T211" s="164"/>
      <c r="U211" s="16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 t="s">
        <v>113</v>
      </c>
      <c r="AF211" s="153">
        <v>0</v>
      </c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</row>
    <row r="212" spans="1:60" outlineLevel="1" x14ac:dyDescent="0.2">
      <c r="A212" s="154">
        <v>85</v>
      </c>
      <c r="B212" s="161" t="s">
        <v>373</v>
      </c>
      <c r="C212" s="186" t="s">
        <v>374</v>
      </c>
      <c r="D212" s="163" t="s">
        <v>235</v>
      </c>
      <c r="E212" s="168">
        <v>25.074000000000005</v>
      </c>
      <c r="F212" s="171"/>
      <c r="G212" s="171"/>
      <c r="H212" s="171">
        <v>114</v>
      </c>
      <c r="I212" s="171">
        <f>ROUND(E212*H212,2)</f>
        <v>2858.44</v>
      </c>
      <c r="J212" s="171">
        <v>0</v>
      </c>
      <c r="K212" s="171">
        <f>ROUND(E212*J212,2)</f>
        <v>0</v>
      </c>
      <c r="L212" s="171">
        <v>21</v>
      </c>
      <c r="M212" s="171">
        <f>G212*(1+L212/100)</f>
        <v>0</v>
      </c>
      <c r="N212" s="163">
        <v>4.8300000000000003E-2</v>
      </c>
      <c r="O212" s="163">
        <f>ROUND(E212*N212,5)</f>
        <v>1.2110700000000001</v>
      </c>
      <c r="P212" s="163">
        <v>0</v>
      </c>
      <c r="Q212" s="163">
        <f>ROUND(E212*P212,5)</f>
        <v>0</v>
      </c>
      <c r="R212" s="196" t="s">
        <v>444</v>
      </c>
      <c r="S212" s="163" t="s">
        <v>442</v>
      </c>
      <c r="T212" s="164">
        <v>0</v>
      </c>
      <c r="U212" s="163">
        <f>ROUND(E212*T212,2)</f>
        <v>0</v>
      </c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 t="s">
        <v>182</v>
      </c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</row>
    <row r="213" spans="1:60" outlineLevel="1" x14ac:dyDescent="0.2">
      <c r="A213" s="154"/>
      <c r="B213" s="161"/>
      <c r="C213" s="187" t="s">
        <v>375</v>
      </c>
      <c r="D213" s="165"/>
      <c r="E213" s="169">
        <v>16.359000000000002</v>
      </c>
      <c r="F213" s="171"/>
      <c r="G213" s="171"/>
      <c r="H213" s="171"/>
      <c r="I213" s="171"/>
      <c r="J213" s="171"/>
      <c r="K213" s="171"/>
      <c r="L213" s="171"/>
      <c r="M213" s="171"/>
      <c r="N213" s="163"/>
      <c r="O213" s="163"/>
      <c r="P213" s="163"/>
      <c r="Q213" s="163"/>
      <c r="R213" s="196"/>
      <c r="S213" s="163"/>
      <c r="T213" s="164"/>
      <c r="U213" s="16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 t="s">
        <v>113</v>
      </c>
      <c r="AF213" s="153">
        <v>0</v>
      </c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</row>
    <row r="214" spans="1:60" outlineLevel="1" x14ac:dyDescent="0.2">
      <c r="A214" s="154"/>
      <c r="B214" s="161"/>
      <c r="C214" s="187" t="s">
        <v>376</v>
      </c>
      <c r="D214" s="165"/>
      <c r="E214" s="169">
        <v>8.7149999999999999</v>
      </c>
      <c r="F214" s="171"/>
      <c r="G214" s="171"/>
      <c r="H214" s="171"/>
      <c r="I214" s="171"/>
      <c r="J214" s="171"/>
      <c r="K214" s="171"/>
      <c r="L214" s="171"/>
      <c r="M214" s="171"/>
      <c r="N214" s="163"/>
      <c r="O214" s="163"/>
      <c r="P214" s="163"/>
      <c r="Q214" s="163"/>
      <c r="R214" s="196"/>
      <c r="S214" s="163"/>
      <c r="T214" s="164"/>
      <c r="U214" s="163"/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 t="s">
        <v>113</v>
      </c>
      <c r="AF214" s="153">
        <v>0</v>
      </c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</row>
    <row r="215" spans="1:60" ht="22.5" outlineLevel="1" x14ac:dyDescent="0.2">
      <c r="A215" s="154">
        <v>86</v>
      </c>
      <c r="B215" s="161" t="s">
        <v>377</v>
      </c>
      <c r="C215" s="186" t="s">
        <v>378</v>
      </c>
      <c r="D215" s="163" t="s">
        <v>123</v>
      </c>
      <c r="E215" s="168">
        <v>20.84</v>
      </c>
      <c r="F215" s="171"/>
      <c r="G215" s="171"/>
      <c r="H215" s="171">
        <v>78.400000000000006</v>
      </c>
      <c r="I215" s="171">
        <f>ROUND(E215*H215,2)</f>
        <v>1633.86</v>
      </c>
      <c r="J215" s="171">
        <v>49.599999999999994</v>
      </c>
      <c r="K215" s="171">
        <f>ROUND(E215*J215,2)</f>
        <v>1033.6600000000001</v>
      </c>
      <c r="L215" s="171">
        <v>21</v>
      </c>
      <c r="M215" s="171">
        <f>G215*(1+L215/100)</f>
        <v>0</v>
      </c>
      <c r="N215" s="163">
        <v>0.10249999999999999</v>
      </c>
      <c r="O215" s="163">
        <f>ROUND(E215*N215,5)</f>
        <v>2.1360999999999999</v>
      </c>
      <c r="P215" s="163">
        <v>0</v>
      </c>
      <c r="Q215" s="163">
        <f>ROUND(E215*P215,5)</f>
        <v>0</v>
      </c>
      <c r="R215" s="196" t="s">
        <v>444</v>
      </c>
      <c r="S215" s="163" t="s">
        <v>442</v>
      </c>
      <c r="T215" s="164">
        <v>0.14000000000000001</v>
      </c>
      <c r="U215" s="163">
        <f>ROUND(E215*T215,2)</f>
        <v>2.92</v>
      </c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 t="s">
        <v>109</v>
      </c>
      <c r="AF215" s="153"/>
      <c r="AG215" s="153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3"/>
    </row>
    <row r="216" spans="1:60" outlineLevel="1" x14ac:dyDescent="0.2">
      <c r="A216" s="154"/>
      <c r="B216" s="161"/>
      <c r="C216" s="248" t="s">
        <v>379</v>
      </c>
      <c r="D216" s="249"/>
      <c r="E216" s="250"/>
      <c r="F216" s="251"/>
      <c r="G216" s="252"/>
      <c r="H216" s="171"/>
      <c r="I216" s="171"/>
      <c r="J216" s="171"/>
      <c r="K216" s="171"/>
      <c r="L216" s="171"/>
      <c r="M216" s="171"/>
      <c r="N216" s="163"/>
      <c r="O216" s="163"/>
      <c r="P216" s="163"/>
      <c r="Q216" s="163"/>
      <c r="R216" s="196"/>
      <c r="S216" s="163"/>
      <c r="T216" s="164"/>
      <c r="U216" s="16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 t="s">
        <v>111</v>
      </c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6" t="str">
        <f>C216</f>
        <v>lože z betonu prostého C 12/15 tl. 80 až 100 mm</v>
      </c>
      <c r="BB216" s="153"/>
      <c r="BC216" s="153"/>
      <c r="BD216" s="153"/>
      <c r="BE216" s="153"/>
      <c r="BF216" s="153"/>
      <c r="BG216" s="153"/>
      <c r="BH216" s="153"/>
    </row>
    <row r="217" spans="1:60" outlineLevel="1" x14ac:dyDescent="0.2">
      <c r="A217" s="154"/>
      <c r="B217" s="161"/>
      <c r="C217" s="187" t="s">
        <v>380</v>
      </c>
      <c r="D217" s="165"/>
      <c r="E217" s="169">
        <v>20.84</v>
      </c>
      <c r="F217" s="171"/>
      <c r="G217" s="171"/>
      <c r="H217" s="171"/>
      <c r="I217" s="171"/>
      <c r="J217" s="171"/>
      <c r="K217" s="171"/>
      <c r="L217" s="171"/>
      <c r="M217" s="171"/>
      <c r="N217" s="163"/>
      <c r="O217" s="163"/>
      <c r="P217" s="163"/>
      <c r="Q217" s="163"/>
      <c r="R217" s="196"/>
      <c r="S217" s="163"/>
      <c r="T217" s="164"/>
      <c r="U217" s="16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 t="s">
        <v>113</v>
      </c>
      <c r="AF217" s="153">
        <v>0</v>
      </c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53"/>
    </row>
    <row r="218" spans="1:60" outlineLevel="1" x14ac:dyDescent="0.2">
      <c r="A218" s="154">
        <v>87</v>
      </c>
      <c r="B218" s="161" t="s">
        <v>381</v>
      </c>
      <c r="C218" s="186" t="s">
        <v>382</v>
      </c>
      <c r="D218" s="163" t="s">
        <v>235</v>
      </c>
      <c r="E218" s="168">
        <v>21.882000000000001</v>
      </c>
      <c r="F218" s="171"/>
      <c r="G218" s="171"/>
      <c r="H218" s="171">
        <v>62.4</v>
      </c>
      <c r="I218" s="171">
        <f>ROUND(E218*H218,2)</f>
        <v>1365.44</v>
      </c>
      <c r="J218" s="171">
        <v>0</v>
      </c>
      <c r="K218" s="171">
        <f>ROUND(E218*J218,2)</f>
        <v>0</v>
      </c>
      <c r="L218" s="171">
        <v>21</v>
      </c>
      <c r="M218" s="171">
        <f>G218*(1+L218/100)</f>
        <v>0</v>
      </c>
      <c r="N218" s="163">
        <v>2.1999999999999999E-2</v>
      </c>
      <c r="O218" s="163">
        <f>ROUND(E218*N218,5)</f>
        <v>0.48139999999999999</v>
      </c>
      <c r="P218" s="163">
        <v>0</v>
      </c>
      <c r="Q218" s="163">
        <f>ROUND(E218*P218,5)</f>
        <v>0</v>
      </c>
      <c r="R218" s="196" t="s">
        <v>444</v>
      </c>
      <c r="S218" s="163" t="s">
        <v>442</v>
      </c>
      <c r="T218" s="164">
        <v>0</v>
      </c>
      <c r="U218" s="163">
        <f>ROUND(E218*T218,2)</f>
        <v>0</v>
      </c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 t="s">
        <v>182</v>
      </c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153"/>
    </row>
    <row r="219" spans="1:60" outlineLevel="1" x14ac:dyDescent="0.2">
      <c r="A219" s="154"/>
      <c r="B219" s="161"/>
      <c r="C219" s="187" t="s">
        <v>383</v>
      </c>
      <c r="D219" s="165"/>
      <c r="E219" s="169">
        <v>21.882000000000001</v>
      </c>
      <c r="F219" s="171"/>
      <c r="G219" s="171"/>
      <c r="H219" s="171"/>
      <c r="I219" s="171"/>
      <c r="J219" s="171"/>
      <c r="K219" s="171"/>
      <c r="L219" s="171"/>
      <c r="M219" s="171"/>
      <c r="N219" s="163"/>
      <c r="O219" s="163"/>
      <c r="P219" s="163"/>
      <c r="Q219" s="163"/>
      <c r="R219" s="196"/>
      <c r="S219" s="163"/>
      <c r="T219" s="164"/>
      <c r="U219" s="163"/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 t="s">
        <v>113</v>
      </c>
      <c r="AF219" s="153">
        <v>0</v>
      </c>
      <c r="AG219" s="153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53"/>
    </row>
    <row r="220" spans="1:60" outlineLevel="1" x14ac:dyDescent="0.2">
      <c r="A220" s="154">
        <v>88</v>
      </c>
      <c r="B220" s="161" t="s">
        <v>384</v>
      </c>
      <c r="C220" s="186" t="s">
        <v>385</v>
      </c>
      <c r="D220" s="163" t="s">
        <v>123</v>
      </c>
      <c r="E220" s="168">
        <v>6</v>
      </c>
      <c r="F220" s="171"/>
      <c r="G220" s="171"/>
      <c r="H220" s="171">
        <v>0</v>
      </c>
      <c r="I220" s="171">
        <f>ROUND(E220*H220,2)</f>
        <v>0</v>
      </c>
      <c r="J220" s="171">
        <v>42.5</v>
      </c>
      <c r="K220" s="171">
        <f>ROUND(E220*J220,2)</f>
        <v>255</v>
      </c>
      <c r="L220" s="171">
        <v>21</v>
      </c>
      <c r="M220" s="171">
        <f>G220*(1+L220/100)</f>
        <v>0</v>
      </c>
      <c r="N220" s="163">
        <v>0</v>
      </c>
      <c r="O220" s="163">
        <f>ROUND(E220*N220,5)</f>
        <v>0</v>
      </c>
      <c r="P220" s="163">
        <v>0</v>
      </c>
      <c r="Q220" s="163">
        <f>ROUND(E220*P220,5)</f>
        <v>0</v>
      </c>
      <c r="R220" s="196" t="s">
        <v>444</v>
      </c>
      <c r="S220" s="163" t="s">
        <v>442</v>
      </c>
      <c r="T220" s="164">
        <v>9.2999999999999999E-2</v>
      </c>
      <c r="U220" s="163">
        <f>ROUND(E220*T220,2)</f>
        <v>0.56000000000000005</v>
      </c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 t="s">
        <v>109</v>
      </c>
      <c r="AF220" s="153"/>
      <c r="AG220" s="153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153"/>
    </row>
    <row r="221" spans="1:60" outlineLevel="1" x14ac:dyDescent="0.2">
      <c r="A221" s="154"/>
      <c r="B221" s="161"/>
      <c r="C221" s="248" t="s">
        <v>386</v>
      </c>
      <c r="D221" s="249"/>
      <c r="E221" s="250"/>
      <c r="F221" s="251"/>
      <c r="G221" s="252"/>
      <c r="H221" s="171"/>
      <c r="I221" s="171"/>
      <c r="J221" s="171"/>
      <c r="K221" s="171"/>
      <c r="L221" s="171"/>
      <c r="M221" s="171"/>
      <c r="N221" s="163"/>
      <c r="O221" s="163"/>
      <c r="P221" s="163"/>
      <c r="Q221" s="163"/>
      <c r="R221" s="196"/>
      <c r="S221" s="163"/>
      <c r="T221" s="164"/>
      <c r="U221" s="16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 t="s">
        <v>111</v>
      </c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6" t="str">
        <f>C221</f>
        <v>podél vybourané části komunikace nebo zpevněné plochy</v>
      </c>
      <c r="BB221" s="153"/>
      <c r="BC221" s="153"/>
      <c r="BD221" s="153"/>
      <c r="BE221" s="153"/>
      <c r="BF221" s="153"/>
      <c r="BG221" s="153"/>
      <c r="BH221" s="153"/>
    </row>
    <row r="222" spans="1:60" outlineLevel="1" x14ac:dyDescent="0.2">
      <c r="A222" s="154"/>
      <c r="B222" s="161"/>
      <c r="C222" s="187" t="s">
        <v>387</v>
      </c>
      <c r="D222" s="165"/>
      <c r="E222" s="169">
        <v>6</v>
      </c>
      <c r="F222" s="171"/>
      <c r="G222" s="171"/>
      <c r="H222" s="171"/>
      <c r="I222" s="171"/>
      <c r="J222" s="171"/>
      <c r="K222" s="171"/>
      <c r="L222" s="171"/>
      <c r="M222" s="171"/>
      <c r="N222" s="163"/>
      <c r="O222" s="163"/>
      <c r="P222" s="163"/>
      <c r="Q222" s="163"/>
      <c r="R222" s="196"/>
      <c r="S222" s="163"/>
      <c r="T222" s="164"/>
      <c r="U222" s="16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 t="s">
        <v>113</v>
      </c>
      <c r="AF222" s="153">
        <v>0</v>
      </c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153"/>
    </row>
    <row r="223" spans="1:60" outlineLevel="1" x14ac:dyDescent="0.2">
      <c r="A223" s="154">
        <v>89</v>
      </c>
      <c r="B223" s="161" t="s">
        <v>388</v>
      </c>
      <c r="C223" s="186" t="s">
        <v>389</v>
      </c>
      <c r="D223" s="163" t="s">
        <v>123</v>
      </c>
      <c r="E223" s="168">
        <v>6</v>
      </c>
      <c r="F223" s="171"/>
      <c r="G223" s="171"/>
      <c r="H223" s="171">
        <v>12.98</v>
      </c>
      <c r="I223" s="171">
        <f>ROUND(E223*H223,2)</f>
        <v>77.88</v>
      </c>
      <c r="J223" s="171">
        <v>124.52</v>
      </c>
      <c r="K223" s="171">
        <f>ROUND(E223*J223,2)</f>
        <v>747.12</v>
      </c>
      <c r="L223" s="171">
        <v>21</v>
      </c>
      <c r="M223" s="171">
        <f>G223*(1+L223/100)</f>
        <v>0</v>
      </c>
      <c r="N223" s="163">
        <v>1E-4</v>
      </c>
      <c r="O223" s="163">
        <f>ROUND(E223*N223,5)</f>
        <v>5.9999999999999995E-4</v>
      </c>
      <c r="P223" s="163">
        <v>0</v>
      </c>
      <c r="Q223" s="163">
        <f>ROUND(E223*P223,5)</f>
        <v>0</v>
      </c>
      <c r="R223" s="196" t="s">
        <v>444</v>
      </c>
      <c r="S223" s="163" t="s">
        <v>442</v>
      </c>
      <c r="T223" s="164">
        <v>6.5000000000000002E-2</v>
      </c>
      <c r="U223" s="163">
        <f>ROUND(E223*T223,2)</f>
        <v>0.39</v>
      </c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 t="s">
        <v>109</v>
      </c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3"/>
    </row>
    <row r="224" spans="1:60" ht="22.5" outlineLevel="1" x14ac:dyDescent="0.2">
      <c r="A224" s="154"/>
      <c r="B224" s="161"/>
      <c r="C224" s="187" t="s">
        <v>390</v>
      </c>
      <c r="D224" s="165"/>
      <c r="E224" s="169">
        <v>6</v>
      </c>
      <c r="F224" s="171"/>
      <c r="G224" s="171"/>
      <c r="H224" s="171"/>
      <c r="I224" s="171"/>
      <c r="J224" s="171"/>
      <c r="K224" s="171"/>
      <c r="L224" s="171"/>
      <c r="M224" s="171"/>
      <c r="N224" s="163"/>
      <c r="O224" s="163"/>
      <c r="P224" s="163"/>
      <c r="Q224" s="163"/>
      <c r="R224" s="196"/>
      <c r="S224" s="163"/>
      <c r="T224" s="164"/>
      <c r="U224" s="163"/>
      <c r="V224" s="153"/>
      <c r="W224" s="153"/>
      <c r="X224" s="153"/>
      <c r="Y224" s="153"/>
      <c r="Z224" s="153"/>
      <c r="AA224" s="153"/>
      <c r="AB224" s="153"/>
      <c r="AC224" s="153"/>
      <c r="AD224" s="153"/>
      <c r="AE224" s="153" t="s">
        <v>113</v>
      </c>
      <c r="AF224" s="153">
        <v>0</v>
      </c>
      <c r="AG224" s="153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3"/>
      <c r="AY224" s="153"/>
      <c r="AZ224" s="153"/>
      <c r="BA224" s="153"/>
      <c r="BB224" s="153"/>
      <c r="BC224" s="153"/>
      <c r="BD224" s="153"/>
      <c r="BE224" s="153"/>
      <c r="BF224" s="153"/>
      <c r="BG224" s="153"/>
      <c r="BH224" s="153"/>
    </row>
    <row r="225" spans="1:60" x14ac:dyDescent="0.2">
      <c r="A225" s="155" t="s">
        <v>104</v>
      </c>
      <c r="B225" s="162" t="s">
        <v>69</v>
      </c>
      <c r="C225" s="188" t="s">
        <v>70</v>
      </c>
      <c r="D225" s="166"/>
      <c r="E225" s="170"/>
      <c r="F225" s="172"/>
      <c r="G225" s="172">
        <f>SUMIF(AE226:AE226,"&lt;&gt;NOR",G226:G226)</f>
        <v>0</v>
      </c>
      <c r="H225" s="172"/>
      <c r="I225" s="172">
        <f>SUM(I226:I226)</f>
        <v>70.400000000000006</v>
      </c>
      <c r="J225" s="172"/>
      <c r="K225" s="172">
        <f>SUM(K226:K226)</f>
        <v>11.13</v>
      </c>
      <c r="L225" s="172"/>
      <c r="M225" s="172">
        <f>SUM(M226:M226)</f>
        <v>0</v>
      </c>
      <c r="N225" s="166"/>
      <c r="O225" s="166">
        <f>SUM(O226:O226)</f>
        <v>4.6000000000000001E-4</v>
      </c>
      <c r="P225" s="166"/>
      <c r="Q225" s="166">
        <f>SUM(Q226:Q226)</f>
        <v>0</v>
      </c>
      <c r="R225" s="197"/>
      <c r="S225" s="166"/>
      <c r="T225" s="167"/>
      <c r="U225" s="166">
        <f>SUM(U226:U226)</f>
        <v>0.03</v>
      </c>
      <c r="AE225" t="s">
        <v>105</v>
      </c>
    </row>
    <row r="226" spans="1:60" outlineLevel="1" x14ac:dyDescent="0.2">
      <c r="A226" s="154">
        <v>90</v>
      </c>
      <c r="B226" s="161" t="s">
        <v>391</v>
      </c>
      <c r="C226" s="186" t="s">
        <v>392</v>
      </c>
      <c r="D226" s="163" t="s">
        <v>123</v>
      </c>
      <c r="E226" s="168">
        <v>0.62</v>
      </c>
      <c r="F226" s="171"/>
      <c r="G226" s="171"/>
      <c r="H226" s="171">
        <v>113.55</v>
      </c>
      <c r="I226" s="171">
        <f>ROUND(E226*H226,2)</f>
        <v>70.400000000000006</v>
      </c>
      <c r="J226" s="171">
        <v>17.950000000000003</v>
      </c>
      <c r="K226" s="171">
        <f>ROUND(E226*J226,2)</f>
        <v>11.13</v>
      </c>
      <c r="L226" s="171">
        <v>21</v>
      </c>
      <c r="M226" s="171">
        <f>G226*(1+L226/100)</f>
        <v>0</v>
      </c>
      <c r="N226" s="163">
        <v>7.3999999999999999E-4</v>
      </c>
      <c r="O226" s="163">
        <f>ROUND(E226*N226,5)</f>
        <v>4.6000000000000001E-4</v>
      </c>
      <c r="P226" s="163">
        <v>0</v>
      </c>
      <c r="Q226" s="163">
        <f>ROUND(E226*P226,5)</f>
        <v>0</v>
      </c>
      <c r="R226" s="196" t="s">
        <v>444</v>
      </c>
      <c r="S226" s="163" t="s">
        <v>442</v>
      </c>
      <c r="T226" s="164">
        <v>0.05</v>
      </c>
      <c r="U226" s="163">
        <f>ROUND(E226*T226,2)</f>
        <v>0.03</v>
      </c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 t="s">
        <v>109</v>
      </c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153"/>
      <c r="BD226" s="153"/>
      <c r="BE226" s="153"/>
      <c r="BF226" s="153"/>
      <c r="BG226" s="153"/>
      <c r="BH226" s="153"/>
    </row>
    <row r="227" spans="1:60" x14ac:dyDescent="0.2">
      <c r="A227" s="155" t="s">
        <v>104</v>
      </c>
      <c r="B227" s="162" t="s">
        <v>71</v>
      </c>
      <c r="C227" s="188" t="s">
        <v>72</v>
      </c>
      <c r="D227" s="166"/>
      <c r="E227" s="170"/>
      <c r="F227" s="172"/>
      <c r="G227" s="172">
        <f>SUMIF(AE228:AE239,"&lt;&gt;NOR",G228:G239)</f>
        <v>0</v>
      </c>
      <c r="H227" s="172"/>
      <c r="I227" s="172">
        <f>SUM(I228:I239)</f>
        <v>230.16</v>
      </c>
      <c r="J227" s="172"/>
      <c r="K227" s="172">
        <f>SUM(K228:K239)</f>
        <v>88545.22</v>
      </c>
      <c r="L227" s="172"/>
      <c r="M227" s="172">
        <f>SUM(M228:M239)</f>
        <v>0</v>
      </c>
      <c r="N227" s="166"/>
      <c r="O227" s="166">
        <f>SUM(O228:O239)</f>
        <v>0</v>
      </c>
      <c r="P227" s="166"/>
      <c r="Q227" s="166">
        <f>SUM(Q228:Q239)</f>
        <v>4.2999999999999999E-4</v>
      </c>
      <c r="R227" s="197"/>
      <c r="S227" s="166"/>
      <c r="T227" s="167"/>
      <c r="U227" s="166">
        <f>SUM(U228:U239)</f>
        <v>22.430000000000003</v>
      </c>
      <c r="AE227" t="s">
        <v>105</v>
      </c>
    </row>
    <row r="228" spans="1:60" outlineLevel="1" x14ac:dyDescent="0.2">
      <c r="A228" s="154">
        <v>91</v>
      </c>
      <c r="B228" s="161" t="s">
        <v>393</v>
      </c>
      <c r="C228" s="186" t="s">
        <v>394</v>
      </c>
      <c r="D228" s="163" t="s">
        <v>123</v>
      </c>
      <c r="E228" s="168">
        <v>0.15</v>
      </c>
      <c r="F228" s="171"/>
      <c r="G228" s="171"/>
      <c r="H228" s="171">
        <v>1534.43</v>
      </c>
      <c r="I228" s="171">
        <f>ROUND(E228*H228,2)</f>
        <v>230.16</v>
      </c>
      <c r="J228" s="171">
        <v>2515.5699999999997</v>
      </c>
      <c r="K228" s="171">
        <f>ROUND(E228*J228,2)</f>
        <v>377.34</v>
      </c>
      <c r="L228" s="171">
        <v>21</v>
      </c>
      <c r="M228" s="171">
        <f>G228*(1+L228/100)</f>
        <v>0</v>
      </c>
      <c r="N228" s="163">
        <v>0</v>
      </c>
      <c r="O228" s="163">
        <f>ROUND(E228*N228,5)</f>
        <v>0</v>
      </c>
      <c r="P228" s="163">
        <v>2.8700000000000002E-3</v>
      </c>
      <c r="Q228" s="163">
        <f>ROUND(E228*P228,5)</f>
        <v>4.2999999999999999E-4</v>
      </c>
      <c r="R228" s="196" t="s">
        <v>444</v>
      </c>
      <c r="S228" s="163" t="s">
        <v>442</v>
      </c>
      <c r="T228" s="164">
        <v>6.2</v>
      </c>
      <c r="U228" s="163">
        <f>ROUND(E228*T228,2)</f>
        <v>0.93</v>
      </c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 t="s">
        <v>109</v>
      </c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/>
      <c r="AZ228" s="153"/>
      <c r="BA228" s="153"/>
      <c r="BB228" s="153"/>
      <c r="BC228" s="153"/>
      <c r="BD228" s="153"/>
      <c r="BE228" s="153"/>
      <c r="BF228" s="153"/>
      <c r="BG228" s="153"/>
      <c r="BH228" s="153"/>
    </row>
    <row r="229" spans="1:60" ht="22.5" outlineLevel="1" x14ac:dyDescent="0.2">
      <c r="A229" s="154"/>
      <c r="B229" s="161"/>
      <c r="C229" s="187" t="s">
        <v>395</v>
      </c>
      <c r="D229" s="165"/>
      <c r="E229" s="169">
        <v>0.15</v>
      </c>
      <c r="F229" s="171"/>
      <c r="G229" s="171"/>
      <c r="H229" s="171"/>
      <c r="I229" s="171"/>
      <c r="J229" s="171"/>
      <c r="K229" s="171"/>
      <c r="L229" s="171"/>
      <c r="M229" s="171"/>
      <c r="N229" s="163"/>
      <c r="O229" s="163"/>
      <c r="P229" s="163"/>
      <c r="Q229" s="163"/>
      <c r="R229" s="196"/>
      <c r="S229" s="163"/>
      <c r="T229" s="164"/>
      <c r="U229" s="163"/>
      <c r="V229" s="153"/>
      <c r="W229" s="153"/>
      <c r="X229" s="153"/>
      <c r="Y229" s="153"/>
      <c r="Z229" s="153"/>
      <c r="AA229" s="153"/>
      <c r="AB229" s="153"/>
      <c r="AC229" s="153"/>
      <c r="AD229" s="153"/>
      <c r="AE229" s="153" t="s">
        <v>113</v>
      </c>
      <c r="AF229" s="153">
        <v>0</v>
      </c>
      <c r="AG229" s="153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3"/>
      <c r="AY229" s="153"/>
      <c r="AZ229" s="153"/>
      <c r="BA229" s="153"/>
      <c r="BB229" s="153"/>
      <c r="BC229" s="153"/>
      <c r="BD229" s="153"/>
      <c r="BE229" s="153"/>
      <c r="BF229" s="153"/>
      <c r="BG229" s="153"/>
      <c r="BH229" s="153"/>
    </row>
    <row r="230" spans="1:60" outlineLevel="1" x14ac:dyDescent="0.2">
      <c r="A230" s="154">
        <v>92</v>
      </c>
      <c r="B230" s="161" t="s">
        <v>396</v>
      </c>
      <c r="C230" s="186" t="s">
        <v>397</v>
      </c>
      <c r="D230" s="163" t="s">
        <v>171</v>
      </c>
      <c r="E230" s="168">
        <v>186.95993000000001</v>
      </c>
      <c r="F230" s="171"/>
      <c r="G230" s="171"/>
      <c r="H230" s="171">
        <v>0</v>
      </c>
      <c r="I230" s="171">
        <f>ROUND(E230*H230,2)</f>
        <v>0</v>
      </c>
      <c r="J230" s="171">
        <v>118.5</v>
      </c>
      <c r="K230" s="171">
        <f>ROUND(E230*J230,2)</f>
        <v>22154.75</v>
      </c>
      <c r="L230" s="171">
        <v>21</v>
      </c>
      <c r="M230" s="171">
        <f>G230*(1+L230/100)</f>
        <v>0</v>
      </c>
      <c r="N230" s="163">
        <v>0</v>
      </c>
      <c r="O230" s="163">
        <f>ROUND(E230*N230,5)</f>
        <v>0</v>
      </c>
      <c r="P230" s="163">
        <v>0</v>
      </c>
      <c r="Q230" s="163">
        <f>ROUND(E230*P230,5)</f>
        <v>0</v>
      </c>
      <c r="R230" s="196" t="s">
        <v>444</v>
      </c>
      <c r="S230" s="163" t="s">
        <v>442</v>
      </c>
      <c r="T230" s="164">
        <v>9.9000000000000005E-2</v>
      </c>
      <c r="U230" s="163">
        <f>ROUND(E230*T230,2)</f>
        <v>18.510000000000002</v>
      </c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 t="s">
        <v>109</v>
      </c>
      <c r="AF230" s="153"/>
      <c r="AG230" s="153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3"/>
      <c r="AY230" s="153"/>
      <c r="AZ230" s="153"/>
      <c r="BA230" s="153"/>
      <c r="BB230" s="153"/>
      <c r="BC230" s="153"/>
      <c r="BD230" s="153"/>
      <c r="BE230" s="153"/>
      <c r="BF230" s="153"/>
      <c r="BG230" s="153"/>
      <c r="BH230" s="153"/>
    </row>
    <row r="231" spans="1:60" outlineLevel="1" x14ac:dyDescent="0.2">
      <c r="A231" s="154"/>
      <c r="B231" s="161"/>
      <c r="C231" s="248" t="s">
        <v>398</v>
      </c>
      <c r="D231" s="249"/>
      <c r="E231" s="250"/>
      <c r="F231" s="251"/>
      <c r="G231" s="252"/>
      <c r="H231" s="171"/>
      <c r="I231" s="171"/>
      <c r="J231" s="171"/>
      <c r="K231" s="171"/>
      <c r="L231" s="171"/>
      <c r="M231" s="171"/>
      <c r="N231" s="163"/>
      <c r="O231" s="163"/>
      <c r="P231" s="163"/>
      <c r="Q231" s="163"/>
      <c r="R231" s="196"/>
      <c r="S231" s="163"/>
      <c r="T231" s="164"/>
      <c r="U231" s="16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 t="s">
        <v>111</v>
      </c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6" t="str">
        <f>C231</f>
        <v>pro vodorovnou dopravu</v>
      </c>
      <c r="BB231" s="153"/>
      <c r="BC231" s="153"/>
      <c r="BD231" s="153"/>
      <c r="BE231" s="153"/>
      <c r="BF231" s="153"/>
      <c r="BG231" s="153"/>
      <c r="BH231" s="153"/>
    </row>
    <row r="232" spans="1:60" outlineLevel="1" x14ac:dyDescent="0.2">
      <c r="A232" s="154"/>
      <c r="B232" s="161"/>
      <c r="C232" s="187" t="s">
        <v>399</v>
      </c>
      <c r="D232" s="165"/>
      <c r="E232" s="169">
        <v>186.95993000000001</v>
      </c>
      <c r="F232" s="171"/>
      <c r="G232" s="171"/>
      <c r="H232" s="171"/>
      <c r="I232" s="171"/>
      <c r="J232" s="171"/>
      <c r="K232" s="171"/>
      <c r="L232" s="171"/>
      <c r="M232" s="171"/>
      <c r="N232" s="163"/>
      <c r="O232" s="163"/>
      <c r="P232" s="163"/>
      <c r="Q232" s="163"/>
      <c r="R232" s="196"/>
      <c r="S232" s="163"/>
      <c r="T232" s="164"/>
      <c r="U232" s="16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 t="s">
        <v>113</v>
      </c>
      <c r="AF232" s="153">
        <v>0</v>
      </c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  <c r="BE232" s="153"/>
      <c r="BF232" s="153"/>
      <c r="BG232" s="153"/>
      <c r="BH232" s="153"/>
    </row>
    <row r="233" spans="1:60" outlineLevel="1" x14ac:dyDescent="0.2">
      <c r="A233" s="154">
        <v>93</v>
      </c>
      <c r="B233" s="161" t="s">
        <v>400</v>
      </c>
      <c r="C233" s="186" t="s">
        <v>401</v>
      </c>
      <c r="D233" s="163" t="s">
        <v>171</v>
      </c>
      <c r="E233" s="168">
        <v>186.9599</v>
      </c>
      <c r="F233" s="171"/>
      <c r="G233" s="171"/>
      <c r="H233" s="171">
        <v>0</v>
      </c>
      <c r="I233" s="171">
        <f>ROUND(E233*H233,2)</f>
        <v>0</v>
      </c>
      <c r="J233" s="171">
        <v>41.6</v>
      </c>
      <c r="K233" s="171">
        <f>ROUND(E233*J233,2)</f>
        <v>7777.53</v>
      </c>
      <c r="L233" s="171">
        <v>21</v>
      </c>
      <c r="M233" s="171">
        <f>G233*(1+L233/100)</f>
        <v>0</v>
      </c>
      <c r="N233" s="163">
        <v>0</v>
      </c>
      <c r="O233" s="163">
        <f>ROUND(E233*N233,5)</f>
        <v>0</v>
      </c>
      <c r="P233" s="163">
        <v>0</v>
      </c>
      <c r="Q233" s="163">
        <f>ROUND(E233*P233,5)</f>
        <v>0</v>
      </c>
      <c r="R233" s="196" t="s">
        <v>444</v>
      </c>
      <c r="S233" s="163" t="s">
        <v>442</v>
      </c>
      <c r="T233" s="164">
        <v>0.01</v>
      </c>
      <c r="U233" s="163">
        <f>ROUND(E233*T233,2)</f>
        <v>1.87</v>
      </c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 t="s">
        <v>109</v>
      </c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3"/>
      <c r="AY233" s="153"/>
      <c r="AZ233" s="153"/>
      <c r="BA233" s="153"/>
      <c r="BB233" s="153"/>
      <c r="BC233" s="153"/>
      <c r="BD233" s="153"/>
      <c r="BE233" s="153"/>
      <c r="BF233" s="153"/>
      <c r="BG233" s="153"/>
      <c r="BH233" s="153"/>
    </row>
    <row r="234" spans="1:60" outlineLevel="1" x14ac:dyDescent="0.2">
      <c r="A234" s="154">
        <v>94</v>
      </c>
      <c r="B234" s="161" t="s">
        <v>402</v>
      </c>
      <c r="C234" s="186" t="s">
        <v>403</v>
      </c>
      <c r="D234" s="163" t="s">
        <v>171</v>
      </c>
      <c r="E234" s="168">
        <v>2804.3985000000002</v>
      </c>
      <c r="F234" s="171"/>
      <c r="G234" s="171"/>
      <c r="H234" s="171">
        <v>0</v>
      </c>
      <c r="I234" s="171">
        <f>ROUND(E234*H234,2)</f>
        <v>0</v>
      </c>
      <c r="J234" s="171">
        <v>10.6</v>
      </c>
      <c r="K234" s="171">
        <f>ROUND(E234*J234,2)</f>
        <v>29726.62</v>
      </c>
      <c r="L234" s="171">
        <v>21</v>
      </c>
      <c r="M234" s="171">
        <f>G234*(1+L234/100)</f>
        <v>0</v>
      </c>
      <c r="N234" s="163">
        <v>0</v>
      </c>
      <c r="O234" s="163">
        <f>ROUND(E234*N234,5)</f>
        <v>0</v>
      </c>
      <c r="P234" s="163">
        <v>0</v>
      </c>
      <c r="Q234" s="163">
        <f>ROUND(E234*P234,5)</f>
        <v>0</v>
      </c>
      <c r="R234" s="196" t="s">
        <v>444</v>
      </c>
      <c r="S234" s="163" t="s">
        <v>442</v>
      </c>
      <c r="T234" s="164">
        <v>0</v>
      </c>
      <c r="U234" s="163">
        <f>ROUND(E234*T234,2)</f>
        <v>0</v>
      </c>
      <c r="V234" s="153"/>
      <c r="W234" s="153"/>
      <c r="X234" s="153"/>
      <c r="Y234" s="153"/>
      <c r="Z234" s="153"/>
      <c r="AA234" s="153"/>
      <c r="AB234" s="153"/>
      <c r="AC234" s="153"/>
      <c r="AD234" s="153"/>
      <c r="AE234" s="153" t="s">
        <v>109</v>
      </c>
      <c r="AF234" s="153"/>
      <c r="AG234" s="153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3"/>
      <c r="AY234" s="153"/>
      <c r="AZ234" s="153"/>
      <c r="BA234" s="153"/>
      <c r="BB234" s="153"/>
      <c r="BC234" s="153"/>
      <c r="BD234" s="153"/>
      <c r="BE234" s="153"/>
      <c r="BF234" s="153"/>
      <c r="BG234" s="153"/>
      <c r="BH234" s="153"/>
    </row>
    <row r="235" spans="1:60" outlineLevel="1" x14ac:dyDescent="0.2">
      <c r="A235" s="154"/>
      <c r="B235" s="161"/>
      <c r="C235" s="187" t="s">
        <v>404</v>
      </c>
      <c r="D235" s="165"/>
      <c r="E235" s="169">
        <v>2804.3984999999998</v>
      </c>
      <c r="F235" s="171"/>
      <c r="G235" s="171"/>
      <c r="H235" s="171"/>
      <c r="I235" s="171"/>
      <c r="J235" s="171"/>
      <c r="K235" s="171"/>
      <c r="L235" s="171"/>
      <c r="M235" s="171"/>
      <c r="N235" s="163"/>
      <c r="O235" s="163"/>
      <c r="P235" s="163"/>
      <c r="Q235" s="163"/>
      <c r="R235" s="196"/>
      <c r="S235" s="163"/>
      <c r="T235" s="164"/>
      <c r="U235" s="163"/>
      <c r="V235" s="153"/>
      <c r="W235" s="153"/>
      <c r="X235" s="153"/>
      <c r="Y235" s="153"/>
      <c r="Z235" s="153"/>
      <c r="AA235" s="153"/>
      <c r="AB235" s="153"/>
      <c r="AC235" s="153"/>
      <c r="AD235" s="153"/>
      <c r="AE235" s="153" t="s">
        <v>113</v>
      </c>
      <c r="AF235" s="153">
        <v>0</v>
      </c>
      <c r="AG235" s="153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3"/>
      <c r="AY235" s="153"/>
      <c r="AZ235" s="153"/>
      <c r="BA235" s="153"/>
      <c r="BB235" s="153"/>
      <c r="BC235" s="153"/>
      <c r="BD235" s="153"/>
      <c r="BE235" s="153"/>
      <c r="BF235" s="153"/>
      <c r="BG235" s="153"/>
      <c r="BH235" s="153"/>
    </row>
    <row r="236" spans="1:60" outlineLevel="1" x14ac:dyDescent="0.2">
      <c r="A236" s="154">
        <v>95</v>
      </c>
      <c r="B236" s="161" t="s">
        <v>405</v>
      </c>
      <c r="C236" s="186" t="s">
        <v>406</v>
      </c>
      <c r="D236" s="163" t="s">
        <v>171</v>
      </c>
      <c r="E236" s="168">
        <v>186.9599</v>
      </c>
      <c r="F236" s="171"/>
      <c r="G236" s="171"/>
      <c r="H236" s="171">
        <v>0</v>
      </c>
      <c r="I236" s="171">
        <f>ROUND(E236*H236,2)</f>
        <v>0</v>
      </c>
      <c r="J236" s="171">
        <v>9.6</v>
      </c>
      <c r="K236" s="171">
        <f>ROUND(E236*J236,2)</f>
        <v>1794.82</v>
      </c>
      <c r="L236" s="171">
        <v>21</v>
      </c>
      <c r="M236" s="171">
        <f>G236*(1+L236/100)</f>
        <v>0</v>
      </c>
      <c r="N236" s="163">
        <v>0</v>
      </c>
      <c r="O236" s="163">
        <f>ROUND(E236*N236,5)</f>
        <v>0</v>
      </c>
      <c r="P236" s="163">
        <v>0</v>
      </c>
      <c r="Q236" s="163">
        <f>ROUND(E236*P236,5)</f>
        <v>0</v>
      </c>
      <c r="R236" s="196" t="s">
        <v>444</v>
      </c>
      <c r="S236" s="163" t="s">
        <v>442</v>
      </c>
      <c r="T236" s="164">
        <v>6.0000000000000001E-3</v>
      </c>
      <c r="U236" s="163">
        <f>ROUND(E236*T236,2)</f>
        <v>1.1200000000000001</v>
      </c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 t="s">
        <v>109</v>
      </c>
      <c r="AF236" s="153"/>
      <c r="AG236" s="153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153"/>
      <c r="AY236" s="153"/>
      <c r="AZ236" s="153"/>
      <c r="BA236" s="153"/>
      <c r="BB236" s="153"/>
      <c r="BC236" s="153"/>
      <c r="BD236" s="153"/>
      <c r="BE236" s="153"/>
      <c r="BF236" s="153"/>
      <c r="BG236" s="153"/>
      <c r="BH236" s="153"/>
    </row>
    <row r="237" spans="1:60" outlineLevel="1" x14ac:dyDescent="0.2">
      <c r="A237" s="154"/>
      <c r="B237" s="161"/>
      <c r="C237" s="248" t="s">
        <v>407</v>
      </c>
      <c r="D237" s="249"/>
      <c r="E237" s="250"/>
      <c r="F237" s="251"/>
      <c r="G237" s="252"/>
      <c r="H237" s="171"/>
      <c r="I237" s="171"/>
      <c r="J237" s="171"/>
      <c r="K237" s="171"/>
      <c r="L237" s="171"/>
      <c r="M237" s="171"/>
      <c r="N237" s="163"/>
      <c r="O237" s="163"/>
      <c r="P237" s="163"/>
      <c r="Q237" s="163"/>
      <c r="R237" s="196"/>
      <c r="S237" s="163"/>
      <c r="T237" s="164"/>
      <c r="U237" s="16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 t="s">
        <v>111</v>
      </c>
      <c r="AF237" s="153"/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6" t="str">
        <f>C237</f>
        <v>s hrubým urovnáním</v>
      </c>
      <c r="BB237" s="153"/>
      <c r="BC237" s="153"/>
      <c r="BD237" s="153"/>
      <c r="BE237" s="153"/>
      <c r="BF237" s="153"/>
      <c r="BG237" s="153"/>
      <c r="BH237" s="153"/>
    </row>
    <row r="238" spans="1:60" outlineLevel="1" x14ac:dyDescent="0.2">
      <c r="A238" s="154">
        <v>96</v>
      </c>
      <c r="B238" s="161" t="s">
        <v>408</v>
      </c>
      <c r="C238" s="186" t="s">
        <v>409</v>
      </c>
      <c r="D238" s="163" t="s">
        <v>171</v>
      </c>
      <c r="E238" s="168">
        <v>29.814599999999999</v>
      </c>
      <c r="F238" s="171"/>
      <c r="G238" s="171"/>
      <c r="H238" s="171">
        <v>0</v>
      </c>
      <c r="I238" s="171">
        <f>ROUND(E238*H238,2)</f>
        <v>0</v>
      </c>
      <c r="J238" s="171">
        <v>200</v>
      </c>
      <c r="K238" s="171">
        <f>ROUND(E238*J238,2)</f>
        <v>5962.92</v>
      </c>
      <c r="L238" s="171">
        <v>21</v>
      </c>
      <c r="M238" s="171">
        <f>G238*(1+L238/100)</f>
        <v>0</v>
      </c>
      <c r="N238" s="163">
        <v>0</v>
      </c>
      <c r="O238" s="163">
        <f>ROUND(E238*N238,5)</f>
        <v>0</v>
      </c>
      <c r="P238" s="163">
        <v>0</v>
      </c>
      <c r="Q238" s="163">
        <f>ROUND(E238*P238,5)</f>
        <v>0</v>
      </c>
      <c r="R238" s="196" t="s">
        <v>444</v>
      </c>
      <c r="S238" s="163" t="s">
        <v>442</v>
      </c>
      <c r="T238" s="164">
        <v>0</v>
      </c>
      <c r="U238" s="163">
        <f>ROUND(E238*T238,2)</f>
        <v>0</v>
      </c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 t="s">
        <v>109</v>
      </c>
      <c r="AF238" s="153"/>
      <c r="AG238" s="153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153"/>
      <c r="AY238" s="153"/>
      <c r="AZ238" s="153"/>
      <c r="BA238" s="153"/>
      <c r="BB238" s="153"/>
      <c r="BC238" s="153"/>
      <c r="BD238" s="153"/>
      <c r="BE238" s="153"/>
      <c r="BF238" s="153"/>
      <c r="BG238" s="153"/>
      <c r="BH238" s="153"/>
    </row>
    <row r="239" spans="1:60" outlineLevel="1" x14ac:dyDescent="0.2">
      <c r="A239" s="154">
        <v>97</v>
      </c>
      <c r="B239" s="161" t="s">
        <v>410</v>
      </c>
      <c r="C239" s="186" t="s">
        <v>411</v>
      </c>
      <c r="D239" s="163" t="s">
        <v>171</v>
      </c>
      <c r="E239" s="168">
        <v>153.71289999999999</v>
      </c>
      <c r="F239" s="171"/>
      <c r="G239" s="171"/>
      <c r="H239" s="171">
        <v>0</v>
      </c>
      <c r="I239" s="171">
        <f>ROUND(E239*H239,2)</f>
        <v>0</v>
      </c>
      <c r="J239" s="171">
        <v>135</v>
      </c>
      <c r="K239" s="171">
        <f>ROUND(E239*J239,2)</f>
        <v>20751.240000000002</v>
      </c>
      <c r="L239" s="171">
        <v>21</v>
      </c>
      <c r="M239" s="171">
        <f>G239*(1+L239/100)</f>
        <v>0</v>
      </c>
      <c r="N239" s="163">
        <v>0</v>
      </c>
      <c r="O239" s="163">
        <f>ROUND(E239*N239,5)</f>
        <v>0</v>
      </c>
      <c r="P239" s="163">
        <v>0</v>
      </c>
      <c r="Q239" s="163">
        <f>ROUND(E239*P239,5)</f>
        <v>0</v>
      </c>
      <c r="R239" s="196" t="s">
        <v>444</v>
      </c>
      <c r="S239" s="163" t="s">
        <v>442</v>
      </c>
      <c r="T239" s="164">
        <v>0</v>
      </c>
      <c r="U239" s="163">
        <f>ROUND(E239*T239,2)</f>
        <v>0</v>
      </c>
      <c r="V239" s="153"/>
      <c r="W239" s="153"/>
      <c r="X239" s="153"/>
      <c r="Y239" s="153"/>
      <c r="Z239" s="153"/>
      <c r="AA239" s="153"/>
      <c r="AB239" s="153"/>
      <c r="AC239" s="153"/>
      <c r="AD239" s="153"/>
      <c r="AE239" s="153" t="s">
        <v>109</v>
      </c>
      <c r="AF239" s="153"/>
      <c r="AG239" s="153"/>
      <c r="AH239" s="153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  <c r="AV239" s="153"/>
      <c r="AW239" s="153"/>
      <c r="AX239" s="153"/>
      <c r="AY239" s="153"/>
      <c r="AZ239" s="153"/>
      <c r="BA239" s="153"/>
      <c r="BB239" s="153"/>
      <c r="BC239" s="153"/>
      <c r="BD239" s="153"/>
      <c r="BE239" s="153"/>
      <c r="BF239" s="153"/>
      <c r="BG239" s="153"/>
      <c r="BH239" s="153"/>
    </row>
    <row r="240" spans="1:60" x14ac:dyDescent="0.2">
      <c r="A240" s="155" t="s">
        <v>104</v>
      </c>
      <c r="B240" s="162" t="s">
        <v>73</v>
      </c>
      <c r="C240" s="188" t="s">
        <v>74</v>
      </c>
      <c r="D240" s="166"/>
      <c r="E240" s="170"/>
      <c r="F240" s="172"/>
      <c r="G240" s="172">
        <f>SUMIF(AE241:AE244,"&lt;&gt;NOR",G241:G244)</f>
        <v>0</v>
      </c>
      <c r="H240" s="172"/>
      <c r="I240" s="172">
        <f>SUM(I241:I244)</f>
        <v>0</v>
      </c>
      <c r="J240" s="172"/>
      <c r="K240" s="172">
        <f>SUM(K241:K244)</f>
        <v>53090.16</v>
      </c>
      <c r="L240" s="172"/>
      <c r="M240" s="172">
        <f>SUM(M241:M244)</f>
        <v>0</v>
      </c>
      <c r="N240" s="166"/>
      <c r="O240" s="166">
        <f>SUM(O241:O244)</f>
        <v>0</v>
      </c>
      <c r="P240" s="166"/>
      <c r="Q240" s="166">
        <f>SUM(Q241:Q244)</f>
        <v>0</v>
      </c>
      <c r="R240" s="197"/>
      <c r="S240" s="166"/>
      <c r="T240" s="167"/>
      <c r="U240" s="166">
        <f>SUM(U241:U244)</f>
        <v>25.88</v>
      </c>
      <c r="AE240" t="s">
        <v>105</v>
      </c>
    </row>
    <row r="241" spans="1:60" outlineLevel="1" x14ac:dyDescent="0.2">
      <c r="A241" s="154">
        <v>98</v>
      </c>
      <c r="B241" s="161" t="s">
        <v>412</v>
      </c>
      <c r="C241" s="186" t="s">
        <v>413</v>
      </c>
      <c r="D241" s="163" t="s">
        <v>171</v>
      </c>
      <c r="E241" s="168">
        <v>819.72699999999998</v>
      </c>
      <c r="F241" s="171"/>
      <c r="G241" s="171"/>
      <c r="H241" s="171">
        <v>0</v>
      </c>
      <c r="I241" s="171">
        <f>ROUND(E241*H241,2)</f>
        <v>0</v>
      </c>
      <c r="J241" s="171">
        <v>57.5</v>
      </c>
      <c r="K241" s="171">
        <f>ROUND(E241*J241,2)</f>
        <v>47134.3</v>
      </c>
      <c r="L241" s="171">
        <v>21</v>
      </c>
      <c r="M241" s="171">
        <f>G241*(1+L241/100)</f>
        <v>0</v>
      </c>
      <c r="N241" s="163">
        <v>0</v>
      </c>
      <c r="O241" s="163">
        <f>ROUND(E241*N241,5)</f>
        <v>0</v>
      </c>
      <c r="P241" s="163">
        <v>0</v>
      </c>
      <c r="Q241" s="163">
        <f>ROUND(E241*P241,5)</f>
        <v>0</v>
      </c>
      <c r="R241" s="196" t="s">
        <v>444</v>
      </c>
      <c r="S241" s="163" t="s">
        <v>442</v>
      </c>
      <c r="T241" s="164">
        <v>1.6E-2</v>
      </c>
      <c r="U241" s="163">
        <f>ROUND(E241*T241,2)</f>
        <v>13.12</v>
      </c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 t="s">
        <v>109</v>
      </c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3"/>
      <c r="AY241" s="153"/>
      <c r="AZ241" s="153"/>
      <c r="BA241" s="153"/>
      <c r="BB241" s="153"/>
      <c r="BC241" s="153"/>
      <c r="BD241" s="153"/>
      <c r="BE241" s="153"/>
      <c r="BF241" s="153"/>
      <c r="BG241" s="153"/>
      <c r="BH241" s="153"/>
    </row>
    <row r="242" spans="1:60" outlineLevel="1" x14ac:dyDescent="0.2">
      <c r="A242" s="154"/>
      <c r="B242" s="161"/>
      <c r="C242" s="248" t="s">
        <v>414</v>
      </c>
      <c r="D242" s="249"/>
      <c r="E242" s="250"/>
      <c r="F242" s="251"/>
      <c r="G242" s="252"/>
      <c r="H242" s="171"/>
      <c r="I242" s="171"/>
      <c r="J242" s="171"/>
      <c r="K242" s="171"/>
      <c r="L242" s="171"/>
      <c r="M242" s="171"/>
      <c r="N242" s="163"/>
      <c r="O242" s="163"/>
      <c r="P242" s="163"/>
      <c r="Q242" s="163"/>
      <c r="R242" s="196"/>
      <c r="S242" s="163"/>
      <c r="T242" s="164"/>
      <c r="U242" s="16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 t="s">
        <v>111</v>
      </c>
      <c r="AF242" s="153"/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3"/>
      <c r="AY242" s="153"/>
      <c r="AZ242" s="153"/>
      <c r="BA242" s="156" t="str">
        <f>C242</f>
        <v>jakékoliv délky objektu</v>
      </c>
      <c r="BB242" s="153"/>
      <c r="BC242" s="153"/>
      <c r="BD242" s="153"/>
      <c r="BE242" s="153"/>
      <c r="BF242" s="153"/>
      <c r="BG242" s="153"/>
      <c r="BH242" s="153"/>
    </row>
    <row r="243" spans="1:60" outlineLevel="1" x14ac:dyDescent="0.2">
      <c r="A243" s="154">
        <v>99</v>
      </c>
      <c r="B243" s="161" t="s">
        <v>415</v>
      </c>
      <c r="C243" s="186" t="s">
        <v>416</v>
      </c>
      <c r="D243" s="163" t="s">
        <v>171</v>
      </c>
      <c r="E243" s="168">
        <v>32.724499999999999</v>
      </c>
      <c r="F243" s="171"/>
      <c r="G243" s="171"/>
      <c r="H243" s="171">
        <v>0</v>
      </c>
      <c r="I243" s="171">
        <f>ROUND(E243*H243,2)</f>
        <v>0</v>
      </c>
      <c r="J243" s="171">
        <v>182</v>
      </c>
      <c r="K243" s="171">
        <f>ROUND(E243*J243,2)</f>
        <v>5955.86</v>
      </c>
      <c r="L243" s="171">
        <v>21</v>
      </c>
      <c r="M243" s="171">
        <f>G243*(1+L243/100)</f>
        <v>0</v>
      </c>
      <c r="N243" s="163">
        <v>0</v>
      </c>
      <c r="O243" s="163">
        <f>ROUND(E243*N243,5)</f>
        <v>0</v>
      </c>
      <c r="P243" s="163">
        <v>0</v>
      </c>
      <c r="Q243" s="163">
        <f>ROUND(E243*P243,5)</f>
        <v>0</v>
      </c>
      <c r="R243" s="196" t="s">
        <v>444</v>
      </c>
      <c r="S243" s="163" t="s">
        <v>442</v>
      </c>
      <c r="T243" s="164">
        <v>0.39</v>
      </c>
      <c r="U243" s="163">
        <f>ROUND(E243*T243,2)</f>
        <v>12.76</v>
      </c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 t="s">
        <v>109</v>
      </c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3"/>
      <c r="AY243" s="153"/>
      <c r="AZ243" s="153"/>
      <c r="BA243" s="153"/>
      <c r="BB243" s="153"/>
      <c r="BC243" s="153"/>
      <c r="BD243" s="153"/>
      <c r="BE243" s="153"/>
      <c r="BF243" s="153"/>
      <c r="BG243" s="153"/>
      <c r="BH243" s="153"/>
    </row>
    <row r="244" spans="1:60" outlineLevel="1" x14ac:dyDescent="0.2">
      <c r="A244" s="154"/>
      <c r="B244" s="161"/>
      <c r="C244" s="248" t="s">
        <v>414</v>
      </c>
      <c r="D244" s="249"/>
      <c r="E244" s="250"/>
      <c r="F244" s="251"/>
      <c r="G244" s="252"/>
      <c r="H244" s="171"/>
      <c r="I244" s="171"/>
      <c r="J244" s="171"/>
      <c r="K244" s="171"/>
      <c r="L244" s="171"/>
      <c r="M244" s="171"/>
      <c r="N244" s="163"/>
      <c r="O244" s="163"/>
      <c r="P244" s="163"/>
      <c r="Q244" s="163"/>
      <c r="R244" s="196"/>
      <c r="S244" s="163"/>
      <c r="T244" s="164"/>
      <c r="U244" s="163"/>
      <c r="V244" s="153"/>
      <c r="W244" s="153"/>
      <c r="X244" s="153"/>
      <c r="Y244" s="153"/>
      <c r="Z244" s="153"/>
      <c r="AA244" s="153"/>
      <c r="AB244" s="153"/>
      <c r="AC244" s="153"/>
      <c r="AD244" s="153"/>
      <c r="AE244" s="153" t="s">
        <v>111</v>
      </c>
      <c r="AF244" s="153"/>
      <c r="AG244" s="153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3"/>
      <c r="AY244" s="153"/>
      <c r="AZ244" s="153"/>
      <c r="BA244" s="156" t="str">
        <f>C244</f>
        <v>jakékoliv délky objektu</v>
      </c>
      <c r="BB244" s="153"/>
      <c r="BC244" s="153"/>
      <c r="BD244" s="153"/>
      <c r="BE244" s="153"/>
      <c r="BF244" s="153"/>
      <c r="BG244" s="153"/>
      <c r="BH244" s="153"/>
    </row>
    <row r="245" spans="1:60" x14ac:dyDescent="0.2">
      <c r="A245" s="155" t="s">
        <v>104</v>
      </c>
      <c r="B245" s="162" t="s">
        <v>75</v>
      </c>
      <c r="C245" s="188" t="s">
        <v>76</v>
      </c>
      <c r="D245" s="166"/>
      <c r="E245" s="170"/>
      <c r="F245" s="172"/>
      <c r="G245" s="172">
        <f>SUMIF(AE246:AE249,"&lt;&gt;NOR",G246:G249)</f>
        <v>0</v>
      </c>
      <c r="H245" s="172"/>
      <c r="I245" s="172">
        <f>SUM(I246:I249)</f>
        <v>494.96000000000004</v>
      </c>
      <c r="J245" s="172"/>
      <c r="K245" s="172">
        <f>SUM(K246:K249)</f>
        <v>2051.88</v>
      </c>
      <c r="L245" s="172"/>
      <c r="M245" s="172">
        <f>SUM(M246:M249)</f>
        <v>0</v>
      </c>
      <c r="N245" s="166"/>
      <c r="O245" s="166">
        <f>SUM(O246:O249)</f>
        <v>1.73E-3</v>
      </c>
      <c r="P245" s="166"/>
      <c r="Q245" s="166">
        <f>SUM(Q246:Q249)</f>
        <v>0</v>
      </c>
      <c r="R245" s="197"/>
      <c r="S245" s="166"/>
      <c r="T245" s="167"/>
      <c r="U245" s="166">
        <f>SUM(U246:U249)</f>
        <v>5.9700000000000006</v>
      </c>
      <c r="AE245" t="s">
        <v>105</v>
      </c>
    </row>
    <row r="246" spans="1:60" outlineLevel="1" x14ac:dyDescent="0.2">
      <c r="A246" s="154">
        <v>100</v>
      </c>
      <c r="B246" s="161" t="s">
        <v>417</v>
      </c>
      <c r="C246" s="186" t="s">
        <v>418</v>
      </c>
      <c r="D246" s="163" t="s">
        <v>108</v>
      </c>
      <c r="E246" s="168">
        <v>86.37</v>
      </c>
      <c r="F246" s="171"/>
      <c r="G246" s="171"/>
      <c r="H246" s="171">
        <v>2.44</v>
      </c>
      <c r="I246" s="171">
        <f>ROUND(E246*H246,2)</f>
        <v>210.74</v>
      </c>
      <c r="J246" s="171">
        <v>14.959999999999999</v>
      </c>
      <c r="K246" s="171">
        <f>ROUND(E246*J246,2)</f>
        <v>1292.0999999999999</v>
      </c>
      <c r="L246" s="171">
        <v>21</v>
      </c>
      <c r="M246" s="171">
        <f>G246*(1+L246/100)</f>
        <v>0</v>
      </c>
      <c r="N246" s="163">
        <v>2.0000000000000002E-5</v>
      </c>
      <c r="O246" s="163">
        <f>ROUND(E246*N246,5)</f>
        <v>1.73E-3</v>
      </c>
      <c r="P246" s="163">
        <v>0</v>
      </c>
      <c r="Q246" s="163">
        <f>ROUND(E246*P246,5)</f>
        <v>0</v>
      </c>
      <c r="R246" s="196" t="s">
        <v>444</v>
      </c>
      <c r="S246" s="163" t="s">
        <v>442</v>
      </c>
      <c r="T246" s="164">
        <v>0.05</v>
      </c>
      <c r="U246" s="163">
        <f>ROUND(E246*T246,2)</f>
        <v>4.32</v>
      </c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 t="s">
        <v>109</v>
      </c>
      <c r="AF246" s="153"/>
      <c r="AG246" s="153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3"/>
      <c r="AY246" s="153"/>
      <c r="AZ246" s="153"/>
      <c r="BA246" s="153"/>
      <c r="BB246" s="153"/>
      <c r="BC246" s="153"/>
      <c r="BD246" s="153"/>
      <c r="BE246" s="153"/>
      <c r="BF246" s="153"/>
      <c r="BG246" s="153"/>
      <c r="BH246" s="153"/>
    </row>
    <row r="247" spans="1:60" outlineLevel="1" x14ac:dyDescent="0.2">
      <c r="A247" s="154"/>
      <c r="B247" s="161"/>
      <c r="C247" s="187" t="s">
        <v>201</v>
      </c>
      <c r="D247" s="165"/>
      <c r="E247" s="169">
        <v>86.37</v>
      </c>
      <c r="F247" s="171"/>
      <c r="G247" s="171"/>
      <c r="H247" s="171"/>
      <c r="I247" s="171"/>
      <c r="J247" s="171"/>
      <c r="K247" s="171"/>
      <c r="L247" s="171"/>
      <c r="M247" s="171"/>
      <c r="N247" s="163"/>
      <c r="O247" s="163"/>
      <c r="P247" s="163"/>
      <c r="Q247" s="163"/>
      <c r="R247" s="196"/>
      <c r="S247" s="163"/>
      <c r="T247" s="164"/>
      <c r="U247" s="16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 t="s">
        <v>113</v>
      </c>
      <c r="AF247" s="153">
        <v>0</v>
      </c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3"/>
      <c r="AY247" s="153"/>
      <c r="AZ247" s="153"/>
      <c r="BA247" s="153"/>
      <c r="BB247" s="153"/>
      <c r="BC247" s="153"/>
      <c r="BD247" s="153"/>
      <c r="BE247" s="153"/>
      <c r="BF247" s="153"/>
      <c r="BG247" s="153"/>
      <c r="BH247" s="153"/>
    </row>
    <row r="248" spans="1:60" ht="22.5" outlineLevel="1" x14ac:dyDescent="0.2">
      <c r="A248" s="154">
        <v>101</v>
      </c>
      <c r="B248" s="161" t="s">
        <v>419</v>
      </c>
      <c r="C248" s="186" t="s">
        <v>420</v>
      </c>
      <c r="D248" s="163" t="s">
        <v>123</v>
      </c>
      <c r="E248" s="168">
        <v>6</v>
      </c>
      <c r="F248" s="171"/>
      <c r="G248" s="171"/>
      <c r="H248" s="171">
        <v>47.37</v>
      </c>
      <c r="I248" s="171">
        <f>ROUND(E248*H248,2)</f>
        <v>284.22000000000003</v>
      </c>
      <c r="J248" s="171">
        <v>126.63</v>
      </c>
      <c r="K248" s="171">
        <f>ROUND(E248*J248,2)</f>
        <v>759.78</v>
      </c>
      <c r="L248" s="171">
        <v>21</v>
      </c>
      <c r="M248" s="171">
        <f>G248*(1+L248/100)</f>
        <v>0</v>
      </c>
      <c r="N248" s="163">
        <v>0</v>
      </c>
      <c r="O248" s="163">
        <f>ROUND(E248*N248,5)</f>
        <v>0</v>
      </c>
      <c r="P248" s="163">
        <v>0</v>
      </c>
      <c r="Q248" s="163">
        <f>ROUND(E248*P248,5)</f>
        <v>0</v>
      </c>
      <c r="R248" s="196" t="s">
        <v>444</v>
      </c>
      <c r="S248" s="163" t="s">
        <v>442</v>
      </c>
      <c r="T248" s="164">
        <v>0.27500000000000002</v>
      </c>
      <c r="U248" s="163">
        <f>ROUND(E248*T248,2)</f>
        <v>1.65</v>
      </c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 t="s">
        <v>109</v>
      </c>
      <c r="AF248" s="153"/>
      <c r="AG248" s="153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  <c r="AW248" s="153"/>
      <c r="AX248" s="153"/>
      <c r="AY248" s="153"/>
      <c r="AZ248" s="153"/>
      <c r="BA248" s="153"/>
      <c r="BB248" s="153"/>
      <c r="BC248" s="153"/>
      <c r="BD248" s="153"/>
      <c r="BE248" s="153"/>
      <c r="BF248" s="153"/>
      <c r="BG248" s="153"/>
      <c r="BH248" s="153"/>
    </row>
    <row r="249" spans="1:60" outlineLevel="1" x14ac:dyDescent="0.2">
      <c r="A249" s="154"/>
      <c r="B249" s="161"/>
      <c r="C249" s="187" t="s">
        <v>387</v>
      </c>
      <c r="D249" s="165"/>
      <c r="E249" s="169">
        <v>6</v>
      </c>
      <c r="F249" s="171"/>
      <c r="G249" s="171"/>
      <c r="H249" s="171"/>
      <c r="I249" s="171"/>
      <c r="J249" s="171"/>
      <c r="K249" s="171"/>
      <c r="L249" s="171"/>
      <c r="M249" s="171"/>
      <c r="N249" s="163"/>
      <c r="O249" s="163"/>
      <c r="P249" s="163"/>
      <c r="Q249" s="163"/>
      <c r="R249" s="196"/>
      <c r="S249" s="163"/>
      <c r="T249" s="164"/>
      <c r="U249" s="163"/>
      <c r="V249" s="153"/>
      <c r="W249" s="153"/>
      <c r="X249" s="153"/>
      <c r="Y249" s="153"/>
      <c r="Z249" s="153"/>
      <c r="AA249" s="153"/>
      <c r="AB249" s="153"/>
      <c r="AC249" s="153"/>
      <c r="AD249" s="153"/>
      <c r="AE249" s="153" t="s">
        <v>113</v>
      </c>
      <c r="AF249" s="153">
        <v>0</v>
      </c>
      <c r="AG249" s="153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53"/>
      <c r="AX249" s="153"/>
      <c r="AY249" s="153"/>
      <c r="AZ249" s="153"/>
      <c r="BA249" s="153"/>
      <c r="BB249" s="153"/>
      <c r="BC249" s="153"/>
      <c r="BD249" s="153"/>
      <c r="BE249" s="153"/>
      <c r="BF249" s="153"/>
      <c r="BG249" s="153"/>
      <c r="BH249" s="153"/>
    </row>
    <row r="250" spans="1:60" x14ac:dyDescent="0.2">
      <c r="A250" s="155" t="s">
        <v>104</v>
      </c>
      <c r="B250" s="162" t="s">
        <v>77</v>
      </c>
      <c r="C250" s="188" t="s">
        <v>27</v>
      </c>
      <c r="D250" s="166"/>
      <c r="E250" s="170"/>
      <c r="F250" s="172"/>
      <c r="G250" s="172">
        <f>SUMIF(AE251:AE257,"&lt;&gt;NOR",G251:G257)</f>
        <v>0</v>
      </c>
      <c r="H250" s="172"/>
      <c r="I250" s="172">
        <f>SUM(I251:I257)</f>
        <v>0</v>
      </c>
      <c r="J250" s="172"/>
      <c r="K250" s="172">
        <f>SUM(K251:K257)</f>
        <v>69000</v>
      </c>
      <c r="L250" s="172"/>
      <c r="M250" s="172">
        <f>SUM(M251:M257)</f>
        <v>0</v>
      </c>
      <c r="N250" s="166"/>
      <c r="O250" s="166">
        <f>SUM(O251:O257)</f>
        <v>0</v>
      </c>
      <c r="P250" s="166"/>
      <c r="Q250" s="166">
        <f>SUM(Q251:Q257)</f>
        <v>0</v>
      </c>
      <c r="R250" s="197"/>
      <c r="S250" s="166"/>
      <c r="T250" s="167"/>
      <c r="U250" s="166">
        <f>SUM(U251:U257)</f>
        <v>0</v>
      </c>
      <c r="AE250" t="s">
        <v>105</v>
      </c>
    </row>
    <row r="251" spans="1:60" outlineLevel="1" x14ac:dyDescent="0.2">
      <c r="A251" s="154">
        <v>102</v>
      </c>
      <c r="B251" s="161" t="s">
        <v>421</v>
      </c>
      <c r="C251" s="186" t="s">
        <v>422</v>
      </c>
      <c r="D251" s="163" t="s">
        <v>423</v>
      </c>
      <c r="E251" s="168">
        <v>1</v>
      </c>
      <c r="F251" s="171"/>
      <c r="G251" s="171"/>
      <c r="H251" s="171">
        <v>0</v>
      </c>
      <c r="I251" s="171">
        <f t="shared" ref="I251:I257" si="0">ROUND(E251*H251,2)</f>
        <v>0</v>
      </c>
      <c r="J251" s="171">
        <v>5000</v>
      </c>
      <c r="K251" s="171">
        <f t="shared" ref="K251:K257" si="1">ROUND(E251*J251,2)</f>
        <v>5000</v>
      </c>
      <c r="L251" s="171">
        <v>21</v>
      </c>
      <c r="M251" s="171">
        <f t="shared" ref="M251:M257" si="2">G251*(1+L251/100)</f>
        <v>0</v>
      </c>
      <c r="N251" s="163">
        <v>0</v>
      </c>
      <c r="O251" s="163">
        <f t="shared" ref="O251:O257" si="3">ROUND(E251*N251,5)</f>
        <v>0</v>
      </c>
      <c r="P251" s="163">
        <v>0</v>
      </c>
      <c r="Q251" s="163">
        <f t="shared" ref="Q251:Q257" si="4">ROUND(E251*P251,5)</f>
        <v>0</v>
      </c>
      <c r="R251" s="196"/>
      <c r="S251" s="163" t="s">
        <v>443</v>
      </c>
      <c r="T251" s="164">
        <v>0</v>
      </c>
      <c r="U251" s="163">
        <f t="shared" ref="U251:U257" si="5">ROUND(E251*T251,2)</f>
        <v>0</v>
      </c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 t="s">
        <v>109</v>
      </c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53"/>
      <c r="AX251" s="153"/>
      <c r="AY251" s="153"/>
      <c r="AZ251" s="153"/>
      <c r="BA251" s="153"/>
      <c r="BB251" s="153"/>
      <c r="BC251" s="153"/>
      <c r="BD251" s="153"/>
      <c r="BE251" s="153"/>
      <c r="BF251" s="153"/>
      <c r="BG251" s="153"/>
      <c r="BH251" s="153"/>
    </row>
    <row r="252" spans="1:60" outlineLevel="1" x14ac:dyDescent="0.2">
      <c r="A252" s="154">
        <v>103</v>
      </c>
      <c r="B252" s="161" t="s">
        <v>424</v>
      </c>
      <c r="C252" s="186" t="s">
        <v>425</v>
      </c>
      <c r="D252" s="163" t="s">
        <v>423</v>
      </c>
      <c r="E252" s="168">
        <v>1</v>
      </c>
      <c r="F252" s="171"/>
      <c r="G252" s="171"/>
      <c r="H252" s="171">
        <v>0</v>
      </c>
      <c r="I252" s="171">
        <f t="shared" si="0"/>
        <v>0</v>
      </c>
      <c r="J252" s="171">
        <v>5000</v>
      </c>
      <c r="K252" s="171">
        <f t="shared" si="1"/>
        <v>5000</v>
      </c>
      <c r="L252" s="171">
        <v>21</v>
      </c>
      <c r="M252" s="171">
        <f t="shared" si="2"/>
        <v>0</v>
      </c>
      <c r="N252" s="163">
        <v>0</v>
      </c>
      <c r="O252" s="163">
        <f t="shared" si="3"/>
        <v>0</v>
      </c>
      <c r="P252" s="163">
        <v>0</v>
      </c>
      <c r="Q252" s="163">
        <f t="shared" si="4"/>
        <v>0</v>
      </c>
      <c r="R252" s="196"/>
      <c r="S252" s="163" t="s">
        <v>443</v>
      </c>
      <c r="T252" s="164">
        <v>0</v>
      </c>
      <c r="U252" s="163">
        <f t="shared" si="5"/>
        <v>0</v>
      </c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 t="s">
        <v>109</v>
      </c>
      <c r="AF252" s="153"/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53"/>
      <c r="AX252" s="153"/>
      <c r="AY252" s="153"/>
      <c r="AZ252" s="153"/>
      <c r="BA252" s="153"/>
      <c r="BB252" s="153"/>
      <c r="BC252" s="153"/>
      <c r="BD252" s="153"/>
      <c r="BE252" s="153"/>
      <c r="BF252" s="153"/>
      <c r="BG252" s="153"/>
      <c r="BH252" s="153"/>
    </row>
    <row r="253" spans="1:60" outlineLevel="1" x14ac:dyDescent="0.2">
      <c r="A253" s="154">
        <v>104</v>
      </c>
      <c r="B253" s="161" t="s">
        <v>426</v>
      </c>
      <c r="C253" s="186" t="s">
        <v>427</v>
      </c>
      <c r="D253" s="163" t="s">
        <v>423</v>
      </c>
      <c r="E253" s="168">
        <v>1</v>
      </c>
      <c r="F253" s="171"/>
      <c r="G253" s="171"/>
      <c r="H253" s="171">
        <v>0</v>
      </c>
      <c r="I253" s="171">
        <f t="shared" si="0"/>
        <v>0</v>
      </c>
      <c r="J253" s="171">
        <v>10000</v>
      </c>
      <c r="K253" s="171">
        <f t="shared" si="1"/>
        <v>10000</v>
      </c>
      <c r="L253" s="171">
        <v>21</v>
      </c>
      <c r="M253" s="171">
        <f t="shared" si="2"/>
        <v>0</v>
      </c>
      <c r="N253" s="163">
        <v>0</v>
      </c>
      <c r="O253" s="163">
        <f t="shared" si="3"/>
        <v>0</v>
      </c>
      <c r="P253" s="163">
        <v>0</v>
      </c>
      <c r="Q253" s="163">
        <f t="shared" si="4"/>
        <v>0</v>
      </c>
      <c r="R253" s="196"/>
      <c r="S253" s="163" t="s">
        <v>443</v>
      </c>
      <c r="T253" s="164">
        <v>0</v>
      </c>
      <c r="U253" s="163">
        <f t="shared" si="5"/>
        <v>0</v>
      </c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 t="s">
        <v>109</v>
      </c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  <c r="AW253" s="153"/>
      <c r="AX253" s="153"/>
      <c r="AY253" s="153"/>
      <c r="AZ253" s="153"/>
      <c r="BA253" s="153"/>
      <c r="BB253" s="153"/>
      <c r="BC253" s="153"/>
      <c r="BD253" s="153"/>
      <c r="BE253" s="153"/>
      <c r="BF253" s="153"/>
      <c r="BG253" s="153"/>
      <c r="BH253" s="153"/>
    </row>
    <row r="254" spans="1:60" outlineLevel="1" x14ac:dyDescent="0.2">
      <c r="A254" s="154">
        <v>105</v>
      </c>
      <c r="B254" s="161" t="s">
        <v>428</v>
      </c>
      <c r="C254" s="186" t="s">
        <v>429</v>
      </c>
      <c r="D254" s="163" t="s">
        <v>423</v>
      </c>
      <c r="E254" s="168">
        <v>1</v>
      </c>
      <c r="F254" s="171"/>
      <c r="G254" s="171"/>
      <c r="H254" s="171">
        <v>0</v>
      </c>
      <c r="I254" s="171">
        <f t="shared" si="0"/>
        <v>0</v>
      </c>
      <c r="J254" s="171">
        <v>10000</v>
      </c>
      <c r="K254" s="171">
        <f t="shared" si="1"/>
        <v>10000</v>
      </c>
      <c r="L254" s="171">
        <v>21</v>
      </c>
      <c r="M254" s="171">
        <f t="shared" si="2"/>
        <v>0</v>
      </c>
      <c r="N254" s="163">
        <v>0</v>
      </c>
      <c r="O254" s="163">
        <f t="shared" si="3"/>
        <v>0</v>
      </c>
      <c r="P254" s="163">
        <v>0</v>
      </c>
      <c r="Q254" s="163">
        <f t="shared" si="4"/>
        <v>0</v>
      </c>
      <c r="R254" s="196"/>
      <c r="S254" s="163" t="s">
        <v>443</v>
      </c>
      <c r="T254" s="164">
        <v>0</v>
      </c>
      <c r="U254" s="163">
        <f t="shared" si="5"/>
        <v>0</v>
      </c>
      <c r="V254" s="153"/>
      <c r="W254" s="153"/>
      <c r="X254" s="153"/>
      <c r="Y254" s="153"/>
      <c r="Z254" s="153"/>
      <c r="AA254" s="153"/>
      <c r="AB254" s="153"/>
      <c r="AC254" s="153"/>
      <c r="AD254" s="153"/>
      <c r="AE254" s="153" t="s">
        <v>109</v>
      </c>
      <c r="AF254" s="153"/>
      <c r="AG254" s="153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53"/>
      <c r="AX254" s="153"/>
      <c r="AY254" s="153"/>
      <c r="AZ254" s="153"/>
      <c r="BA254" s="153"/>
      <c r="BB254" s="153"/>
      <c r="BC254" s="153"/>
      <c r="BD254" s="153"/>
      <c r="BE254" s="153"/>
      <c r="BF254" s="153"/>
      <c r="BG254" s="153"/>
      <c r="BH254" s="153"/>
    </row>
    <row r="255" spans="1:60" outlineLevel="1" x14ac:dyDescent="0.2">
      <c r="A255" s="154">
        <v>106</v>
      </c>
      <c r="B255" s="161" t="s">
        <v>430</v>
      </c>
      <c r="C255" s="186" t="s">
        <v>431</v>
      </c>
      <c r="D255" s="163" t="s">
        <v>423</v>
      </c>
      <c r="E255" s="168">
        <v>1</v>
      </c>
      <c r="F255" s="171"/>
      <c r="G255" s="171"/>
      <c r="H255" s="171">
        <v>0</v>
      </c>
      <c r="I255" s="171">
        <f t="shared" si="0"/>
        <v>0</v>
      </c>
      <c r="J255" s="171">
        <v>15000</v>
      </c>
      <c r="K255" s="171">
        <f t="shared" si="1"/>
        <v>15000</v>
      </c>
      <c r="L255" s="171">
        <v>21</v>
      </c>
      <c r="M255" s="171">
        <f t="shared" si="2"/>
        <v>0</v>
      </c>
      <c r="N255" s="163">
        <v>0</v>
      </c>
      <c r="O255" s="163">
        <f t="shared" si="3"/>
        <v>0</v>
      </c>
      <c r="P255" s="163">
        <v>0</v>
      </c>
      <c r="Q255" s="163">
        <f t="shared" si="4"/>
        <v>0</v>
      </c>
      <c r="R255" s="196"/>
      <c r="S255" s="163" t="s">
        <v>443</v>
      </c>
      <c r="T255" s="164">
        <v>0</v>
      </c>
      <c r="U255" s="163">
        <f t="shared" si="5"/>
        <v>0</v>
      </c>
      <c r="V255" s="153"/>
      <c r="W255" s="153"/>
      <c r="X255" s="153"/>
      <c r="Y255" s="153"/>
      <c r="Z255" s="153"/>
      <c r="AA255" s="153"/>
      <c r="AB255" s="153"/>
      <c r="AC255" s="153"/>
      <c r="AD255" s="153"/>
      <c r="AE255" s="153" t="s">
        <v>109</v>
      </c>
      <c r="AF255" s="153"/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3"/>
      <c r="AY255" s="153"/>
      <c r="AZ255" s="153"/>
      <c r="BA255" s="153"/>
      <c r="BB255" s="153"/>
      <c r="BC255" s="153"/>
      <c r="BD255" s="153"/>
      <c r="BE255" s="153"/>
      <c r="BF255" s="153"/>
      <c r="BG255" s="153"/>
      <c r="BH255" s="153"/>
    </row>
    <row r="256" spans="1:60" outlineLevel="1" x14ac:dyDescent="0.2">
      <c r="A256" s="154">
        <v>107</v>
      </c>
      <c r="B256" s="161" t="s">
        <v>432</v>
      </c>
      <c r="C256" s="186" t="s">
        <v>433</v>
      </c>
      <c r="D256" s="163" t="s">
        <v>423</v>
      </c>
      <c r="E256" s="168">
        <v>1</v>
      </c>
      <c r="F256" s="171"/>
      <c r="G256" s="171"/>
      <c r="H256" s="171">
        <v>0</v>
      </c>
      <c r="I256" s="171">
        <f t="shared" si="0"/>
        <v>0</v>
      </c>
      <c r="J256" s="171">
        <v>10000</v>
      </c>
      <c r="K256" s="171">
        <f t="shared" si="1"/>
        <v>10000</v>
      </c>
      <c r="L256" s="171">
        <v>21</v>
      </c>
      <c r="M256" s="171">
        <f t="shared" si="2"/>
        <v>0</v>
      </c>
      <c r="N256" s="163">
        <v>0</v>
      </c>
      <c r="O256" s="163">
        <f t="shared" si="3"/>
        <v>0</v>
      </c>
      <c r="P256" s="163">
        <v>0</v>
      </c>
      <c r="Q256" s="163">
        <f t="shared" si="4"/>
        <v>0</v>
      </c>
      <c r="R256" s="196"/>
      <c r="S256" s="163" t="s">
        <v>443</v>
      </c>
      <c r="T256" s="164">
        <v>0</v>
      </c>
      <c r="U256" s="163">
        <f t="shared" si="5"/>
        <v>0</v>
      </c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 t="s">
        <v>109</v>
      </c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</row>
    <row r="257" spans="1:60" outlineLevel="1" x14ac:dyDescent="0.2">
      <c r="A257" s="154">
        <v>108</v>
      </c>
      <c r="B257" s="161" t="s">
        <v>434</v>
      </c>
      <c r="C257" s="186" t="s">
        <v>435</v>
      </c>
      <c r="D257" s="163" t="s">
        <v>423</v>
      </c>
      <c r="E257" s="168">
        <v>4</v>
      </c>
      <c r="F257" s="171"/>
      <c r="G257" s="171"/>
      <c r="H257" s="171">
        <v>0</v>
      </c>
      <c r="I257" s="171">
        <f t="shared" si="0"/>
        <v>0</v>
      </c>
      <c r="J257" s="171">
        <v>3500</v>
      </c>
      <c r="K257" s="171">
        <f t="shared" si="1"/>
        <v>14000</v>
      </c>
      <c r="L257" s="171">
        <v>21</v>
      </c>
      <c r="M257" s="171">
        <f t="shared" si="2"/>
        <v>0</v>
      </c>
      <c r="N257" s="163">
        <v>0</v>
      </c>
      <c r="O257" s="163">
        <f t="shared" si="3"/>
        <v>0</v>
      </c>
      <c r="P257" s="163">
        <v>0</v>
      </c>
      <c r="Q257" s="163">
        <f t="shared" si="4"/>
        <v>0</v>
      </c>
      <c r="R257" s="196"/>
      <c r="S257" s="163" t="s">
        <v>443</v>
      </c>
      <c r="T257" s="164">
        <v>0</v>
      </c>
      <c r="U257" s="163">
        <f t="shared" si="5"/>
        <v>0</v>
      </c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 t="s">
        <v>109</v>
      </c>
      <c r="AF257" s="153"/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3"/>
      <c r="AY257" s="153"/>
      <c r="AZ257" s="153"/>
      <c r="BA257" s="153"/>
      <c r="BB257" s="153"/>
      <c r="BC257" s="153"/>
      <c r="BD257" s="153"/>
      <c r="BE257" s="153"/>
      <c r="BF257" s="153"/>
      <c r="BG257" s="153"/>
      <c r="BH257" s="153"/>
    </row>
    <row r="258" spans="1:60" x14ac:dyDescent="0.2">
      <c r="A258" s="155" t="s">
        <v>104</v>
      </c>
      <c r="B258" s="162" t="s">
        <v>78</v>
      </c>
      <c r="C258" s="188" t="s">
        <v>26</v>
      </c>
      <c r="D258" s="166"/>
      <c r="E258" s="170"/>
      <c r="F258" s="172"/>
      <c r="G258" s="172">
        <f>SUMIF(AE259:AE259,"&lt;&gt;NOR",G259:G259)</f>
        <v>0</v>
      </c>
      <c r="H258" s="172"/>
      <c r="I258" s="172">
        <f>SUM(I259:I259)</f>
        <v>0</v>
      </c>
      <c r="J258" s="172"/>
      <c r="K258" s="172">
        <f>SUM(K259:K259)</f>
        <v>45010.32</v>
      </c>
      <c r="L258" s="172"/>
      <c r="M258" s="172">
        <f>SUM(M259:M259)</f>
        <v>0</v>
      </c>
      <c r="N258" s="166"/>
      <c r="O258" s="166">
        <f>SUM(O259:O259)</f>
        <v>0</v>
      </c>
      <c r="P258" s="166"/>
      <c r="Q258" s="166">
        <f>SUM(Q259:Q259)</f>
        <v>0</v>
      </c>
      <c r="R258" s="197"/>
      <c r="S258" s="166"/>
      <c r="T258" s="167"/>
      <c r="U258" s="166">
        <f>SUM(U259:U259)</f>
        <v>0</v>
      </c>
      <c r="AE258" t="s">
        <v>105</v>
      </c>
    </row>
    <row r="259" spans="1:60" outlineLevel="1" x14ac:dyDescent="0.2">
      <c r="A259" s="180">
        <v>109</v>
      </c>
      <c r="B259" s="181" t="s">
        <v>436</v>
      </c>
      <c r="C259" s="189" t="s">
        <v>437</v>
      </c>
      <c r="D259" s="182" t="s">
        <v>0</v>
      </c>
      <c r="E259" s="183">
        <v>3</v>
      </c>
      <c r="F259" s="184"/>
      <c r="G259" s="184"/>
      <c r="H259" s="184">
        <v>0</v>
      </c>
      <c r="I259" s="184">
        <f>ROUND(E259*H259,2)</f>
        <v>0</v>
      </c>
      <c r="J259" s="184">
        <v>15003.44</v>
      </c>
      <c r="K259" s="184">
        <f>ROUND(E259*J259,2)</f>
        <v>45010.32</v>
      </c>
      <c r="L259" s="184">
        <v>21</v>
      </c>
      <c r="M259" s="184">
        <f>G259*(1+L259/100)</f>
        <v>0</v>
      </c>
      <c r="N259" s="182">
        <v>0</v>
      </c>
      <c r="O259" s="182">
        <f>ROUND(E259*N259,5)</f>
        <v>0</v>
      </c>
      <c r="P259" s="182">
        <v>0</v>
      </c>
      <c r="Q259" s="182">
        <f>ROUND(E259*P259,5)</f>
        <v>0</v>
      </c>
      <c r="R259" s="198"/>
      <c r="S259" s="182" t="s">
        <v>443</v>
      </c>
      <c r="T259" s="185">
        <v>0</v>
      </c>
      <c r="U259" s="182">
        <f>ROUND(E259*T259,2)</f>
        <v>0</v>
      </c>
      <c r="V259" s="153"/>
      <c r="W259" s="153"/>
      <c r="X259" s="153"/>
      <c r="Y259" s="153"/>
      <c r="Z259" s="153"/>
      <c r="AA259" s="153"/>
      <c r="AB259" s="153"/>
      <c r="AC259" s="153"/>
      <c r="AD259" s="153"/>
      <c r="AE259" s="153" t="s">
        <v>109</v>
      </c>
      <c r="AF259" s="153"/>
      <c r="AG259" s="153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3"/>
      <c r="AY259" s="153"/>
      <c r="AZ259" s="153"/>
      <c r="BA259" s="153"/>
      <c r="BB259" s="153"/>
      <c r="BC259" s="153"/>
      <c r="BD259" s="153"/>
      <c r="BE259" s="153"/>
      <c r="BF259" s="153"/>
      <c r="BG259" s="153"/>
      <c r="BH259" s="153"/>
    </row>
    <row r="260" spans="1:60" x14ac:dyDescent="0.2">
      <c r="A260" s="6"/>
      <c r="B260" s="7" t="s">
        <v>438</v>
      </c>
      <c r="C260" s="190" t="s">
        <v>438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AC260">
        <v>15</v>
      </c>
      <c r="AD260">
        <v>21</v>
      </c>
    </row>
    <row r="261" spans="1:60" x14ac:dyDescent="0.2">
      <c r="C261" s="191"/>
      <c r="AE261" t="s">
        <v>439</v>
      </c>
    </row>
  </sheetData>
  <mergeCells count="54">
    <mergeCell ref="C15:G15"/>
    <mergeCell ref="A1:G1"/>
    <mergeCell ref="C2:G2"/>
    <mergeCell ref="C3:G3"/>
    <mergeCell ref="C4:G4"/>
    <mergeCell ref="C10:G10"/>
    <mergeCell ref="C79:G79"/>
    <mergeCell ref="C18:G18"/>
    <mergeCell ref="C21:G21"/>
    <mergeCell ref="C24:G24"/>
    <mergeCell ref="C35:G35"/>
    <mergeCell ref="C40:G40"/>
    <mergeCell ref="C46:G46"/>
    <mergeCell ref="C58:G58"/>
    <mergeCell ref="C63:G63"/>
    <mergeCell ref="C66:G66"/>
    <mergeCell ref="C71:G71"/>
    <mergeCell ref="C74:G74"/>
    <mergeCell ref="C139:G139"/>
    <mergeCell ref="C89:G89"/>
    <mergeCell ref="C95:G95"/>
    <mergeCell ref="C101:G101"/>
    <mergeCell ref="C102:G102"/>
    <mergeCell ref="C104:G104"/>
    <mergeCell ref="C107:G107"/>
    <mergeCell ref="C111:G111"/>
    <mergeCell ref="C114:G114"/>
    <mergeCell ref="C117:G117"/>
    <mergeCell ref="C120:G120"/>
    <mergeCell ref="C134:G134"/>
    <mergeCell ref="C179:G179"/>
    <mergeCell ref="C140:G140"/>
    <mergeCell ref="C142:G142"/>
    <mergeCell ref="C149:G149"/>
    <mergeCell ref="C162:G162"/>
    <mergeCell ref="C164:G164"/>
    <mergeCell ref="C166:G166"/>
    <mergeCell ref="C167:G167"/>
    <mergeCell ref="C169:G169"/>
    <mergeCell ref="C170:G170"/>
    <mergeCell ref="C172:G172"/>
    <mergeCell ref="C175:G175"/>
    <mergeCell ref="C244:G244"/>
    <mergeCell ref="C186:G186"/>
    <mergeCell ref="C193:G193"/>
    <mergeCell ref="C195:G195"/>
    <mergeCell ref="C197:G197"/>
    <mergeCell ref="C199:G199"/>
    <mergeCell ref="C203:G203"/>
    <mergeCell ref="C216:G216"/>
    <mergeCell ref="C221:G221"/>
    <mergeCell ref="C231:G231"/>
    <mergeCell ref="C237:G237"/>
    <mergeCell ref="C242:G242"/>
  </mergeCells>
  <pageMargins left="0.59055118110236227" right="0.39370078740157483" top="0.78740157480314965" bottom="0.78740157480314965" header="0.31496062992125984" footer="0.31496062992125984"/>
  <pageSetup paperSize="9" scale="78" fitToHeight="4" orientation="portrait" horizontalDpi="360" verticalDpi="360" r:id="rId1"/>
  <rowBreaks count="3" manualBreakCount="3">
    <brk id="64" max="20" man="1"/>
    <brk id="128" max="20" man="1"/>
    <brk id="19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44</vt:i4>
      </vt:variant>
    </vt:vector>
  </HeadingPairs>
  <TitlesOfParts>
    <vt:vector size="48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Hewlett-Packard Company</cp:lastModifiedBy>
  <cp:lastPrinted>2017-02-14T09:50:48Z</cp:lastPrinted>
  <dcterms:created xsi:type="dcterms:W3CDTF">2009-04-08T07:15:50Z</dcterms:created>
  <dcterms:modified xsi:type="dcterms:W3CDTF">2018-01-02T08:28:17Z</dcterms:modified>
</cp:coreProperties>
</file>