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35"/>
  </bookViews>
  <sheets>
    <sheet name="Rekapitulace stavby" sheetId="1" r:id="rId1"/>
    <sheet name="N18001 - Přístavba jídeln..." sheetId="2" r:id="rId2"/>
    <sheet name="Pokyny pro vyplnění" sheetId="3" r:id="rId3"/>
  </sheets>
  <definedNames>
    <definedName name="_xlnm._FilterDatabase" localSheetId="1" hidden="1">'N18001 - Přístavba jídeln...'!$C$102:$K$955</definedName>
    <definedName name="_xlnm.Print_Titles" localSheetId="1">'N18001 - Přístavba jídeln...'!$102:$102</definedName>
    <definedName name="_xlnm.Print_Titles" localSheetId="0">'Rekapitulace stavby'!$49:$49</definedName>
    <definedName name="_xlnm.Print_Area" localSheetId="1">'N18001 - Přístavba jídeln...'!$C$4:$J$34,'N18001 - Přístavba jídeln...'!$C$40:$J$86,'N18001 - Přístavba jídeln...'!$C$92:$K$955</definedName>
    <definedName name="_xlnm.Print_Area" localSheetId="2">'Pokyny pro vyplnění'!$B$2:$K$69,'Pokyny pro vyplnění'!$B$72:$K$116,'Pokyny pro vyplnění'!$B$119:$K$188,'Pokyny pro vyplnění'!$B$196:$K$216</definedName>
    <definedName name="_xlnm.Print_Area" localSheetId="0">'Rekapitulace stavby'!$D$4:$AO$33,'Rekapitulace stavby'!$C$39:$AQ$53</definedName>
  </definedNames>
  <calcPr calcId="152511"/>
</workbook>
</file>

<file path=xl/calcChain.xml><?xml version="1.0" encoding="utf-8"?>
<calcChain xmlns="http://schemas.openxmlformats.org/spreadsheetml/2006/main">
  <c r="AY52" i="1" l="1"/>
  <c r="AX52" i="1"/>
  <c r="BI955" i="2"/>
  <c r="BH955" i="2"/>
  <c r="BG955" i="2"/>
  <c r="BF955" i="2"/>
  <c r="T955" i="2"/>
  <c r="R955" i="2"/>
  <c r="P955" i="2"/>
  <c r="BK955" i="2"/>
  <c r="J955" i="2"/>
  <c r="BE955" i="2" s="1"/>
  <c r="BI954" i="2"/>
  <c r="BH954" i="2"/>
  <c r="BG954" i="2"/>
  <c r="BF954" i="2"/>
  <c r="T954" i="2"/>
  <c r="R954" i="2"/>
  <c r="R952" i="2" s="1"/>
  <c r="P954" i="2"/>
  <c r="BK954" i="2"/>
  <c r="J954" i="2"/>
  <c r="BE954" i="2"/>
  <c r="BI953" i="2"/>
  <c r="BH953" i="2"/>
  <c r="BG953" i="2"/>
  <c r="BF953" i="2"/>
  <c r="T953" i="2"/>
  <c r="R953" i="2"/>
  <c r="P953" i="2"/>
  <c r="P952" i="2" s="1"/>
  <c r="BK953" i="2"/>
  <c r="BK952" i="2" s="1"/>
  <c r="J952" i="2" s="1"/>
  <c r="J85" i="2" s="1"/>
  <c r="J953" i="2"/>
  <c r="BE953" i="2" s="1"/>
  <c r="BI951" i="2"/>
  <c r="BH951" i="2"/>
  <c r="BG951" i="2"/>
  <c r="BF951" i="2"/>
  <c r="T951" i="2"/>
  <c r="R951" i="2"/>
  <c r="P951" i="2"/>
  <c r="BK951" i="2"/>
  <c r="J951" i="2"/>
  <c r="BE951" i="2" s="1"/>
  <c r="BI950" i="2"/>
  <c r="BH950" i="2"/>
  <c r="BG950" i="2"/>
  <c r="BF950" i="2"/>
  <c r="T950" i="2"/>
  <c r="R950" i="2"/>
  <c r="P950" i="2"/>
  <c r="BK950" i="2"/>
  <c r="J950" i="2"/>
  <c r="BE950" i="2" s="1"/>
  <c r="BI949" i="2"/>
  <c r="BH949" i="2"/>
  <c r="BG949" i="2"/>
  <c r="BF949" i="2"/>
  <c r="T949" i="2"/>
  <c r="T948" i="2"/>
  <c r="R949" i="2"/>
  <c r="P949" i="2"/>
  <c r="P948" i="2" s="1"/>
  <c r="BK949" i="2"/>
  <c r="J949" i="2"/>
  <c r="BE949" i="2"/>
  <c r="BI946" i="2"/>
  <c r="BH946" i="2"/>
  <c r="BG946" i="2"/>
  <c r="BF946" i="2"/>
  <c r="T946" i="2"/>
  <c r="T945" i="2"/>
  <c r="T944" i="2" s="1"/>
  <c r="R946" i="2"/>
  <c r="R945" i="2" s="1"/>
  <c r="R944" i="2" s="1"/>
  <c r="P946" i="2"/>
  <c r="P945" i="2"/>
  <c r="P944" i="2" s="1"/>
  <c r="BK946" i="2"/>
  <c r="BK945" i="2" s="1"/>
  <c r="J946" i="2"/>
  <c r="BE946" i="2"/>
  <c r="BI942" i="2"/>
  <c r="BH942" i="2"/>
  <c r="BG942" i="2"/>
  <c r="BF942" i="2"/>
  <c r="T942" i="2"/>
  <c r="R942" i="2"/>
  <c r="P942" i="2"/>
  <c r="BK942" i="2"/>
  <c r="J942" i="2"/>
  <c r="BE942" i="2"/>
  <c r="BI940" i="2"/>
  <c r="BH940" i="2"/>
  <c r="BG940" i="2"/>
  <c r="BF940" i="2"/>
  <c r="T940" i="2"/>
  <c r="R940" i="2"/>
  <c r="P940" i="2"/>
  <c r="BK940" i="2"/>
  <c r="J940" i="2"/>
  <c r="BE940" i="2"/>
  <c r="BI939" i="2"/>
  <c r="BH939" i="2"/>
  <c r="BG939" i="2"/>
  <c r="BF939" i="2"/>
  <c r="T939" i="2"/>
  <c r="R939" i="2"/>
  <c r="P939" i="2"/>
  <c r="BK939" i="2"/>
  <c r="J939" i="2"/>
  <c r="BE939" i="2"/>
  <c r="BI938" i="2"/>
  <c r="BH938" i="2"/>
  <c r="BG938" i="2"/>
  <c r="BF938" i="2"/>
  <c r="T938" i="2"/>
  <c r="R938" i="2"/>
  <c r="P938" i="2"/>
  <c r="BK938" i="2"/>
  <c r="J938" i="2"/>
  <c r="BE938" i="2"/>
  <c r="BI934" i="2"/>
  <c r="BH934" i="2"/>
  <c r="BG934" i="2"/>
  <c r="BF934" i="2"/>
  <c r="T934" i="2"/>
  <c r="T933" i="2"/>
  <c r="R934" i="2"/>
  <c r="R933" i="2"/>
  <c r="P934" i="2"/>
  <c r="P933" i="2"/>
  <c r="BK934" i="2"/>
  <c r="BK933" i="2"/>
  <c r="J933" i="2" s="1"/>
  <c r="J80" i="2" s="1"/>
  <c r="J934" i="2"/>
  <c r="BE934" i="2" s="1"/>
  <c r="BI930" i="2"/>
  <c r="BH930" i="2"/>
  <c r="BG930" i="2"/>
  <c r="BF930" i="2"/>
  <c r="T930" i="2"/>
  <c r="R930" i="2"/>
  <c r="P930" i="2"/>
  <c r="BK930" i="2"/>
  <c r="J930" i="2"/>
  <c r="BE930" i="2" s="1"/>
  <c r="BI927" i="2"/>
  <c r="BH927" i="2"/>
  <c r="BG927" i="2"/>
  <c r="BF927" i="2"/>
  <c r="T927" i="2"/>
  <c r="R927" i="2"/>
  <c r="P927" i="2"/>
  <c r="BK927" i="2"/>
  <c r="J927" i="2"/>
  <c r="BE927" i="2" s="1"/>
  <c r="BI925" i="2"/>
  <c r="BH925" i="2"/>
  <c r="BG925" i="2"/>
  <c r="BF925" i="2"/>
  <c r="T925" i="2"/>
  <c r="R925" i="2"/>
  <c r="P925" i="2"/>
  <c r="BK925" i="2"/>
  <c r="J925" i="2"/>
  <c r="BE925" i="2" s="1"/>
  <c r="BI916" i="2"/>
  <c r="BH916" i="2"/>
  <c r="BG916" i="2"/>
  <c r="BF916" i="2"/>
  <c r="T916" i="2"/>
  <c r="R916" i="2"/>
  <c r="P916" i="2"/>
  <c r="BK916" i="2"/>
  <c r="J916" i="2"/>
  <c r="BE916" i="2" s="1"/>
  <c r="BI914" i="2"/>
  <c r="BH914" i="2"/>
  <c r="BG914" i="2"/>
  <c r="BF914" i="2"/>
  <c r="T914" i="2"/>
  <c r="R914" i="2"/>
  <c r="P914" i="2"/>
  <c r="BK914" i="2"/>
  <c r="J914" i="2"/>
  <c r="BE914" i="2" s="1"/>
  <c r="BI912" i="2"/>
  <c r="BH912" i="2"/>
  <c r="BG912" i="2"/>
  <c r="BF912" i="2"/>
  <c r="T912" i="2"/>
  <c r="T911" i="2"/>
  <c r="R912" i="2"/>
  <c r="R911" i="2"/>
  <c r="P912" i="2"/>
  <c r="P911" i="2"/>
  <c r="BK912" i="2"/>
  <c r="BK911" i="2" s="1"/>
  <c r="J911" i="2" s="1"/>
  <c r="J79" i="2" s="1"/>
  <c r="J912" i="2"/>
  <c r="BE912" i="2" s="1"/>
  <c r="BI910" i="2"/>
  <c r="BH910" i="2"/>
  <c r="BG910" i="2"/>
  <c r="BF910" i="2"/>
  <c r="T910" i="2"/>
  <c r="T909" i="2"/>
  <c r="R910" i="2"/>
  <c r="R909" i="2"/>
  <c r="P910" i="2"/>
  <c r="P909" i="2"/>
  <c r="BK910" i="2"/>
  <c r="BK909" i="2"/>
  <c r="J909" i="2" s="1"/>
  <c r="J78" i="2" s="1"/>
  <c r="J910" i="2"/>
  <c r="BE910" i="2" s="1"/>
  <c r="BI907" i="2"/>
  <c r="BH907" i="2"/>
  <c r="BG907" i="2"/>
  <c r="BF907" i="2"/>
  <c r="T907" i="2"/>
  <c r="R907" i="2"/>
  <c r="P907" i="2"/>
  <c r="BK907" i="2"/>
  <c r="J907" i="2"/>
  <c r="BE907" i="2" s="1"/>
  <c r="BI905" i="2"/>
  <c r="BH905" i="2"/>
  <c r="BG905" i="2"/>
  <c r="BF905" i="2"/>
  <c r="T905" i="2"/>
  <c r="R905" i="2"/>
  <c r="P905" i="2"/>
  <c r="BK905" i="2"/>
  <c r="J905" i="2"/>
  <c r="BE905" i="2" s="1"/>
  <c r="BI903" i="2"/>
  <c r="BH903" i="2"/>
  <c r="BG903" i="2"/>
  <c r="BF903" i="2"/>
  <c r="T903" i="2"/>
  <c r="R903" i="2"/>
  <c r="P903" i="2"/>
  <c r="BK903" i="2"/>
  <c r="J903" i="2"/>
  <c r="BE903" i="2" s="1"/>
  <c r="BI896" i="2"/>
  <c r="BH896" i="2"/>
  <c r="BG896" i="2"/>
  <c r="BF896" i="2"/>
  <c r="T896" i="2"/>
  <c r="R896" i="2"/>
  <c r="P896" i="2"/>
  <c r="BK896" i="2"/>
  <c r="J896" i="2"/>
  <c r="BE896" i="2" s="1"/>
  <c r="BI895" i="2"/>
  <c r="BH895" i="2"/>
  <c r="BG895" i="2"/>
  <c r="BF895" i="2"/>
  <c r="T895" i="2"/>
  <c r="R895" i="2"/>
  <c r="P895" i="2"/>
  <c r="BK895" i="2"/>
  <c r="J895" i="2"/>
  <c r="BE895" i="2" s="1"/>
  <c r="BI894" i="2"/>
  <c r="BH894" i="2"/>
  <c r="BG894" i="2"/>
  <c r="BF894" i="2"/>
  <c r="T894" i="2"/>
  <c r="R894" i="2"/>
  <c r="P894" i="2"/>
  <c r="BK894" i="2"/>
  <c r="J894" i="2"/>
  <c r="BE894" i="2" s="1"/>
  <c r="BI893" i="2"/>
  <c r="BH893" i="2"/>
  <c r="BG893" i="2"/>
  <c r="BF893" i="2"/>
  <c r="T893" i="2"/>
  <c r="R893" i="2"/>
  <c r="P893" i="2"/>
  <c r="BK893" i="2"/>
  <c r="J893" i="2"/>
  <c r="BE893" i="2" s="1"/>
  <c r="BI891" i="2"/>
  <c r="BH891" i="2"/>
  <c r="BG891" i="2"/>
  <c r="BF891" i="2"/>
  <c r="T891" i="2"/>
  <c r="R891" i="2"/>
  <c r="P891" i="2"/>
  <c r="BK891" i="2"/>
  <c r="J891" i="2"/>
  <c r="BE891" i="2" s="1"/>
  <c r="BI887" i="2"/>
  <c r="BH887" i="2"/>
  <c r="BG887" i="2"/>
  <c r="BF887" i="2"/>
  <c r="T887" i="2"/>
  <c r="T886" i="2"/>
  <c r="R887" i="2"/>
  <c r="R886" i="2"/>
  <c r="P887" i="2"/>
  <c r="P886" i="2"/>
  <c r="BK887" i="2"/>
  <c r="BK886" i="2" s="1"/>
  <c r="J886" i="2" s="1"/>
  <c r="J77" i="2" s="1"/>
  <c r="J887" i="2"/>
  <c r="BE887" i="2" s="1"/>
  <c r="BI884" i="2"/>
  <c r="BH884" i="2"/>
  <c r="BG884" i="2"/>
  <c r="BF884" i="2"/>
  <c r="T884" i="2"/>
  <c r="R884" i="2"/>
  <c r="P884" i="2"/>
  <c r="BK884" i="2"/>
  <c r="J884" i="2"/>
  <c r="BE884" i="2"/>
  <c r="BI882" i="2"/>
  <c r="BH882" i="2"/>
  <c r="BG882" i="2"/>
  <c r="BF882" i="2"/>
  <c r="T882" i="2"/>
  <c r="R882" i="2"/>
  <c r="P882" i="2"/>
  <c r="BK882" i="2"/>
  <c r="J882" i="2"/>
  <c r="BE882" i="2"/>
  <c r="BI881" i="2"/>
  <c r="BH881" i="2"/>
  <c r="BG881" i="2"/>
  <c r="BF881" i="2"/>
  <c r="T881" i="2"/>
  <c r="R881" i="2"/>
  <c r="P881" i="2"/>
  <c r="BK881" i="2"/>
  <c r="J881" i="2"/>
  <c r="BE881" i="2"/>
  <c r="BI879" i="2"/>
  <c r="BH879" i="2"/>
  <c r="BG879" i="2"/>
  <c r="BF879" i="2"/>
  <c r="T879" i="2"/>
  <c r="R879" i="2"/>
  <c r="P879" i="2"/>
  <c r="BK879" i="2"/>
  <c r="J879" i="2"/>
  <c r="BE879" i="2"/>
  <c r="BI878" i="2"/>
  <c r="BH878" i="2"/>
  <c r="BG878" i="2"/>
  <c r="BF878" i="2"/>
  <c r="T878" i="2"/>
  <c r="R878" i="2"/>
  <c r="P878" i="2"/>
  <c r="BK878" i="2"/>
  <c r="J878" i="2"/>
  <c r="BE878" i="2"/>
  <c r="BI876" i="2"/>
  <c r="BH876" i="2"/>
  <c r="BG876" i="2"/>
  <c r="BF876" i="2"/>
  <c r="T876" i="2"/>
  <c r="R876" i="2"/>
  <c r="P876" i="2"/>
  <c r="BK876" i="2"/>
  <c r="J876" i="2"/>
  <c r="BE876" i="2"/>
  <c r="BI874" i="2"/>
  <c r="BH874" i="2"/>
  <c r="BG874" i="2"/>
  <c r="BF874" i="2"/>
  <c r="T874" i="2"/>
  <c r="R874" i="2"/>
  <c r="P874" i="2"/>
  <c r="BK874" i="2"/>
  <c r="J874" i="2"/>
  <c r="BE874" i="2"/>
  <c r="BI872" i="2"/>
  <c r="BH872" i="2"/>
  <c r="BG872" i="2"/>
  <c r="BF872" i="2"/>
  <c r="T872" i="2"/>
  <c r="R872" i="2"/>
  <c r="P872" i="2"/>
  <c r="BK872" i="2"/>
  <c r="J872" i="2"/>
  <c r="BE872" i="2"/>
  <c r="BI870" i="2"/>
  <c r="BH870" i="2"/>
  <c r="BG870" i="2"/>
  <c r="BF870" i="2"/>
  <c r="T870" i="2"/>
  <c r="R870" i="2"/>
  <c r="P870" i="2"/>
  <c r="BK870" i="2"/>
  <c r="J870" i="2"/>
  <c r="BE870" i="2"/>
  <c r="BI868" i="2"/>
  <c r="BH868" i="2"/>
  <c r="BG868" i="2"/>
  <c r="BF868" i="2"/>
  <c r="T868" i="2"/>
  <c r="T867" i="2"/>
  <c r="R868" i="2"/>
  <c r="R867" i="2"/>
  <c r="P868" i="2"/>
  <c r="P867" i="2"/>
  <c r="BK868" i="2"/>
  <c r="BK867" i="2"/>
  <c r="J867" i="2" s="1"/>
  <c r="J76" i="2" s="1"/>
  <c r="J868" i="2"/>
  <c r="BE868" i="2" s="1"/>
  <c r="BI866" i="2"/>
  <c r="BH866" i="2"/>
  <c r="BG866" i="2"/>
  <c r="BF866" i="2"/>
  <c r="T866" i="2"/>
  <c r="R866" i="2"/>
  <c r="P866" i="2"/>
  <c r="BK866" i="2"/>
  <c r="J866" i="2"/>
  <c r="BE866" i="2" s="1"/>
  <c r="BI864" i="2"/>
  <c r="BH864" i="2"/>
  <c r="BG864" i="2"/>
  <c r="BF864" i="2"/>
  <c r="T864" i="2"/>
  <c r="T863" i="2"/>
  <c r="R864" i="2"/>
  <c r="R863" i="2"/>
  <c r="P864" i="2"/>
  <c r="P863" i="2"/>
  <c r="BK864" i="2"/>
  <c r="BK863" i="2" s="1"/>
  <c r="J863" i="2" s="1"/>
  <c r="J75" i="2" s="1"/>
  <c r="J864" i="2"/>
  <c r="BE864" i="2" s="1"/>
  <c r="BI861" i="2"/>
  <c r="BH861" i="2"/>
  <c r="BG861" i="2"/>
  <c r="BF861" i="2"/>
  <c r="T861" i="2"/>
  <c r="R861" i="2"/>
  <c r="P861" i="2"/>
  <c r="BK861" i="2"/>
  <c r="J861" i="2"/>
  <c r="BE861" i="2"/>
  <c r="BI859" i="2"/>
  <c r="BH859" i="2"/>
  <c r="BG859" i="2"/>
  <c r="BF859" i="2"/>
  <c r="T859" i="2"/>
  <c r="R859" i="2"/>
  <c r="P859" i="2"/>
  <c r="BK859" i="2"/>
  <c r="J859" i="2"/>
  <c r="BE859" i="2"/>
  <c r="BI858" i="2"/>
  <c r="BH858" i="2"/>
  <c r="BG858" i="2"/>
  <c r="BF858" i="2"/>
  <c r="T858" i="2"/>
  <c r="R858" i="2"/>
  <c r="P858" i="2"/>
  <c r="BK858" i="2"/>
  <c r="J858" i="2"/>
  <c r="BE858" i="2" s="1"/>
  <c r="BI854" i="2"/>
  <c r="BH854" i="2"/>
  <c r="BG854" i="2"/>
  <c r="BF854" i="2"/>
  <c r="T854" i="2"/>
  <c r="R854" i="2"/>
  <c r="P854" i="2"/>
  <c r="BK854" i="2"/>
  <c r="J854" i="2"/>
  <c r="BE854" i="2" s="1"/>
  <c r="BI853" i="2"/>
  <c r="BH853" i="2"/>
  <c r="BG853" i="2"/>
  <c r="BF853" i="2"/>
  <c r="T853" i="2"/>
  <c r="R853" i="2"/>
  <c r="P853" i="2"/>
  <c r="BK853" i="2"/>
  <c r="J853" i="2"/>
  <c r="BE853" i="2" s="1"/>
  <c r="BI851" i="2"/>
  <c r="BH851" i="2"/>
  <c r="BG851" i="2"/>
  <c r="BF851" i="2"/>
  <c r="T851" i="2"/>
  <c r="T850" i="2"/>
  <c r="R851" i="2"/>
  <c r="R850" i="2"/>
  <c r="P851" i="2"/>
  <c r="P850" i="2"/>
  <c r="BK851" i="2"/>
  <c r="J851" i="2"/>
  <c r="BE851" i="2" s="1"/>
  <c r="BI848" i="2"/>
  <c r="BH848" i="2"/>
  <c r="BG848" i="2"/>
  <c r="BF848" i="2"/>
  <c r="T848" i="2"/>
  <c r="R848" i="2"/>
  <c r="P848" i="2"/>
  <c r="BK848" i="2"/>
  <c r="J848" i="2"/>
  <c r="BE848" i="2"/>
  <c r="BI846" i="2"/>
  <c r="BH846" i="2"/>
  <c r="BG846" i="2"/>
  <c r="BF846" i="2"/>
  <c r="T846" i="2"/>
  <c r="R846" i="2"/>
  <c r="P846" i="2"/>
  <c r="BK846" i="2"/>
  <c r="J846" i="2"/>
  <c r="BE846" i="2"/>
  <c r="BI842" i="2"/>
  <c r="BH842" i="2"/>
  <c r="BG842" i="2"/>
  <c r="BF842" i="2"/>
  <c r="T842" i="2"/>
  <c r="R842" i="2"/>
  <c r="P842" i="2"/>
  <c r="BK842" i="2"/>
  <c r="J842" i="2"/>
  <c r="BE842" i="2"/>
  <c r="BI840" i="2"/>
  <c r="BH840" i="2"/>
  <c r="BG840" i="2"/>
  <c r="BF840" i="2"/>
  <c r="T840" i="2"/>
  <c r="R840" i="2"/>
  <c r="P840" i="2"/>
  <c r="BK840" i="2"/>
  <c r="J840" i="2"/>
  <c r="BE840" i="2"/>
  <c r="BI837" i="2"/>
  <c r="BH837" i="2"/>
  <c r="BG837" i="2"/>
  <c r="BF837" i="2"/>
  <c r="T837" i="2"/>
  <c r="R837" i="2"/>
  <c r="P837" i="2"/>
  <c r="BK837" i="2"/>
  <c r="J837" i="2"/>
  <c r="BE837" i="2"/>
  <c r="BI835" i="2"/>
  <c r="BH835" i="2"/>
  <c r="BG835" i="2"/>
  <c r="BF835" i="2"/>
  <c r="T835" i="2"/>
  <c r="R835" i="2"/>
  <c r="P835" i="2"/>
  <c r="BK835" i="2"/>
  <c r="J835" i="2"/>
  <c r="BE835" i="2"/>
  <c r="BI834" i="2"/>
  <c r="BH834" i="2"/>
  <c r="BG834" i="2"/>
  <c r="BF834" i="2"/>
  <c r="T834" i="2"/>
  <c r="R834" i="2"/>
  <c r="P834" i="2"/>
  <c r="BK834" i="2"/>
  <c r="J834" i="2"/>
  <c r="BE834" i="2"/>
  <c r="BI832" i="2"/>
  <c r="BH832" i="2"/>
  <c r="BG832" i="2"/>
  <c r="BF832" i="2"/>
  <c r="T832" i="2"/>
  <c r="R832" i="2"/>
  <c r="P832" i="2"/>
  <c r="BK832" i="2"/>
  <c r="J832" i="2"/>
  <c r="BE832" i="2"/>
  <c r="BI831" i="2"/>
  <c r="BH831" i="2"/>
  <c r="BG831" i="2"/>
  <c r="BF831" i="2"/>
  <c r="T831" i="2"/>
  <c r="R831" i="2"/>
  <c r="P831" i="2"/>
  <c r="BK831" i="2"/>
  <c r="J831" i="2"/>
  <c r="BE831" i="2"/>
  <c r="BI829" i="2"/>
  <c r="BH829" i="2"/>
  <c r="BG829" i="2"/>
  <c r="BF829" i="2"/>
  <c r="T829" i="2"/>
  <c r="R829" i="2"/>
  <c r="P829" i="2"/>
  <c r="BK829" i="2"/>
  <c r="J829" i="2"/>
  <c r="BE829" i="2"/>
  <c r="BI828" i="2"/>
  <c r="BH828" i="2"/>
  <c r="BG828" i="2"/>
  <c r="BF828" i="2"/>
  <c r="T828" i="2"/>
  <c r="R828" i="2"/>
  <c r="P828" i="2"/>
  <c r="BK828" i="2"/>
  <c r="J828" i="2"/>
  <c r="BE828" i="2" s="1"/>
  <c r="BI827" i="2"/>
  <c r="BH827" i="2"/>
  <c r="BG827" i="2"/>
  <c r="BF827" i="2"/>
  <c r="T827" i="2"/>
  <c r="R827" i="2"/>
  <c r="P827" i="2"/>
  <c r="BK827" i="2"/>
  <c r="J827" i="2"/>
  <c r="BE827" i="2" s="1"/>
  <c r="BI825" i="2"/>
  <c r="BH825" i="2"/>
  <c r="BG825" i="2"/>
  <c r="BF825" i="2"/>
  <c r="T825" i="2"/>
  <c r="R825" i="2"/>
  <c r="P825" i="2"/>
  <c r="BK825" i="2"/>
  <c r="J825" i="2"/>
  <c r="BE825" i="2" s="1"/>
  <c r="BI824" i="2"/>
  <c r="BH824" i="2"/>
  <c r="BG824" i="2"/>
  <c r="BF824" i="2"/>
  <c r="T824" i="2"/>
  <c r="R824" i="2"/>
  <c r="P824" i="2"/>
  <c r="BK824" i="2"/>
  <c r="J824" i="2"/>
  <c r="BE824" i="2" s="1"/>
  <c r="BI822" i="2"/>
  <c r="BH822" i="2"/>
  <c r="BG822" i="2"/>
  <c r="BF822" i="2"/>
  <c r="T822" i="2"/>
  <c r="R822" i="2"/>
  <c r="P822" i="2"/>
  <c r="BK822" i="2"/>
  <c r="J822" i="2"/>
  <c r="BE822" i="2" s="1"/>
  <c r="BI821" i="2"/>
  <c r="BH821" i="2"/>
  <c r="BG821" i="2"/>
  <c r="BF821" i="2"/>
  <c r="T821" i="2"/>
  <c r="R821" i="2"/>
  <c r="P821" i="2"/>
  <c r="BK821" i="2"/>
  <c r="J821" i="2"/>
  <c r="BE821" i="2" s="1"/>
  <c r="BI819" i="2"/>
  <c r="BH819" i="2"/>
  <c r="BG819" i="2"/>
  <c r="BF819" i="2"/>
  <c r="T819" i="2"/>
  <c r="R819" i="2"/>
  <c r="P819" i="2"/>
  <c r="BK819" i="2"/>
  <c r="J819" i="2"/>
  <c r="BE819" i="2" s="1"/>
  <c r="BI818" i="2"/>
  <c r="BH818" i="2"/>
  <c r="BG818" i="2"/>
  <c r="BF818" i="2"/>
  <c r="T818" i="2"/>
  <c r="R818" i="2"/>
  <c r="P818" i="2"/>
  <c r="BK818" i="2"/>
  <c r="J818" i="2"/>
  <c r="BE818" i="2" s="1"/>
  <c r="BI816" i="2"/>
  <c r="BH816" i="2"/>
  <c r="BG816" i="2"/>
  <c r="BF816" i="2"/>
  <c r="T816" i="2"/>
  <c r="R816" i="2"/>
  <c r="P816" i="2"/>
  <c r="BK816" i="2"/>
  <c r="J816" i="2"/>
  <c r="BE816" i="2"/>
  <c r="BI809" i="2"/>
  <c r="BH809" i="2"/>
  <c r="BG809" i="2"/>
  <c r="BF809" i="2"/>
  <c r="T809" i="2"/>
  <c r="R809" i="2"/>
  <c r="P809" i="2"/>
  <c r="BK809" i="2"/>
  <c r="J809" i="2"/>
  <c r="BE809" i="2"/>
  <c r="BI808" i="2"/>
  <c r="BH808" i="2"/>
  <c r="BG808" i="2"/>
  <c r="BF808" i="2"/>
  <c r="T808" i="2"/>
  <c r="R808" i="2"/>
  <c r="P808" i="2"/>
  <c r="BK808" i="2"/>
  <c r="J808" i="2"/>
  <c r="BE808" i="2"/>
  <c r="BI804" i="2"/>
  <c r="BH804" i="2"/>
  <c r="BG804" i="2"/>
  <c r="BF804" i="2"/>
  <c r="T804" i="2"/>
  <c r="R804" i="2"/>
  <c r="P804" i="2"/>
  <c r="BK804" i="2"/>
  <c r="J804" i="2"/>
  <c r="BE804" i="2"/>
  <c r="BI803" i="2"/>
  <c r="BH803" i="2"/>
  <c r="BG803" i="2"/>
  <c r="BF803" i="2"/>
  <c r="T803" i="2"/>
  <c r="R803" i="2"/>
  <c r="P803" i="2"/>
  <c r="BK803" i="2"/>
  <c r="J803" i="2"/>
  <c r="BE803" i="2"/>
  <c r="BI801" i="2"/>
  <c r="BH801" i="2"/>
  <c r="BG801" i="2"/>
  <c r="BF801" i="2"/>
  <c r="T801" i="2"/>
  <c r="R801" i="2"/>
  <c r="R793" i="2" s="1"/>
  <c r="P801" i="2"/>
  <c r="BK801" i="2"/>
  <c r="J801" i="2"/>
  <c r="BE801" i="2"/>
  <c r="BI798" i="2"/>
  <c r="BH798" i="2"/>
  <c r="BG798" i="2"/>
  <c r="BF798" i="2"/>
  <c r="T798" i="2"/>
  <c r="R798" i="2"/>
  <c r="P798" i="2"/>
  <c r="BK798" i="2"/>
  <c r="J798" i="2"/>
  <c r="BE798" i="2"/>
  <c r="BI794" i="2"/>
  <c r="BH794" i="2"/>
  <c r="BG794" i="2"/>
  <c r="BF794" i="2"/>
  <c r="T794" i="2"/>
  <c r="T793" i="2"/>
  <c r="R794" i="2"/>
  <c r="P794" i="2"/>
  <c r="P793" i="2"/>
  <c r="BK794" i="2"/>
  <c r="J794" i="2"/>
  <c r="BE794" i="2" s="1"/>
  <c r="BI791" i="2"/>
  <c r="BH791" i="2"/>
  <c r="BG791" i="2"/>
  <c r="BF791" i="2"/>
  <c r="T791" i="2"/>
  <c r="R791" i="2"/>
  <c r="P791" i="2"/>
  <c r="BK791" i="2"/>
  <c r="J791" i="2"/>
  <c r="BE791" i="2" s="1"/>
  <c r="BI789" i="2"/>
  <c r="BH789" i="2"/>
  <c r="BG789" i="2"/>
  <c r="BF789" i="2"/>
  <c r="T789" i="2"/>
  <c r="R789" i="2"/>
  <c r="P789" i="2"/>
  <c r="BK789" i="2"/>
  <c r="J789" i="2"/>
  <c r="BE789" i="2" s="1"/>
  <c r="BI788" i="2"/>
  <c r="BH788" i="2"/>
  <c r="BG788" i="2"/>
  <c r="BF788" i="2"/>
  <c r="T788" i="2"/>
  <c r="R788" i="2"/>
  <c r="P788" i="2"/>
  <c r="BK788" i="2"/>
  <c r="J788" i="2"/>
  <c r="BE788" i="2" s="1"/>
  <c r="BI787" i="2"/>
  <c r="BH787" i="2"/>
  <c r="BG787" i="2"/>
  <c r="BF787" i="2"/>
  <c r="T787" i="2"/>
  <c r="R787" i="2"/>
  <c r="P787" i="2"/>
  <c r="BK787" i="2"/>
  <c r="J787" i="2"/>
  <c r="BE787" i="2" s="1"/>
  <c r="BI786" i="2"/>
  <c r="BH786" i="2"/>
  <c r="BG786" i="2"/>
  <c r="BF786" i="2"/>
  <c r="T786" i="2"/>
  <c r="R786" i="2"/>
  <c r="P786" i="2"/>
  <c r="BK786" i="2"/>
  <c r="J786" i="2"/>
  <c r="BE786" i="2" s="1"/>
  <c r="BI785" i="2"/>
  <c r="BH785" i="2"/>
  <c r="BG785" i="2"/>
  <c r="BF785" i="2"/>
  <c r="T785" i="2"/>
  <c r="R785" i="2"/>
  <c r="P785" i="2"/>
  <c r="BK785" i="2"/>
  <c r="J785" i="2"/>
  <c r="BE785" i="2" s="1"/>
  <c r="BI784" i="2"/>
  <c r="BH784" i="2"/>
  <c r="BG784" i="2"/>
  <c r="BF784" i="2"/>
  <c r="T784" i="2"/>
  <c r="R784" i="2"/>
  <c r="P784" i="2"/>
  <c r="BK784" i="2"/>
  <c r="J784" i="2"/>
  <c r="BE784" i="2" s="1"/>
  <c r="BI781" i="2"/>
  <c r="BH781" i="2"/>
  <c r="BG781" i="2"/>
  <c r="BF781" i="2"/>
  <c r="T781" i="2"/>
  <c r="R781" i="2"/>
  <c r="P781" i="2"/>
  <c r="BK781" i="2"/>
  <c r="J781" i="2"/>
  <c r="BE781" i="2" s="1"/>
  <c r="BI780" i="2"/>
  <c r="BH780" i="2"/>
  <c r="BG780" i="2"/>
  <c r="BF780" i="2"/>
  <c r="T780" i="2"/>
  <c r="R780" i="2"/>
  <c r="P780" i="2"/>
  <c r="BK780" i="2"/>
  <c r="J780" i="2"/>
  <c r="BE780" i="2" s="1"/>
  <c r="BI776" i="2"/>
  <c r="BH776" i="2"/>
  <c r="BG776" i="2"/>
  <c r="BF776" i="2"/>
  <c r="T776" i="2"/>
  <c r="R776" i="2"/>
  <c r="P776" i="2"/>
  <c r="BK776" i="2"/>
  <c r="J776" i="2"/>
  <c r="BE776" i="2" s="1"/>
  <c r="BI775" i="2"/>
  <c r="BH775" i="2"/>
  <c r="BG775" i="2"/>
  <c r="BF775" i="2"/>
  <c r="T775" i="2"/>
  <c r="R775" i="2"/>
  <c r="P775" i="2"/>
  <c r="BK775" i="2"/>
  <c r="J775" i="2"/>
  <c r="BE775" i="2" s="1"/>
  <c r="BI771" i="2"/>
  <c r="BH771" i="2"/>
  <c r="BG771" i="2"/>
  <c r="BF771" i="2"/>
  <c r="T771" i="2"/>
  <c r="R771" i="2"/>
  <c r="P771" i="2"/>
  <c r="BK771" i="2"/>
  <c r="J771" i="2"/>
  <c r="BE771" i="2"/>
  <c r="BI769" i="2"/>
  <c r="BH769" i="2"/>
  <c r="BG769" i="2"/>
  <c r="BF769" i="2"/>
  <c r="T769" i="2"/>
  <c r="R769" i="2"/>
  <c r="P769" i="2"/>
  <c r="BK769" i="2"/>
  <c r="J769" i="2"/>
  <c r="BE769" i="2" s="1"/>
  <c r="BI768" i="2"/>
  <c r="BH768" i="2"/>
  <c r="BG768" i="2"/>
  <c r="BF768" i="2"/>
  <c r="T768" i="2"/>
  <c r="T767" i="2"/>
  <c r="R768" i="2"/>
  <c r="R767" i="2"/>
  <c r="P768" i="2"/>
  <c r="P767" i="2"/>
  <c r="BK768" i="2"/>
  <c r="BK767" i="2" s="1"/>
  <c r="J767" i="2" s="1"/>
  <c r="J72" i="2" s="1"/>
  <c r="J768" i="2"/>
  <c r="BE768" i="2" s="1"/>
  <c r="BI765" i="2"/>
  <c r="BH765" i="2"/>
  <c r="BG765" i="2"/>
  <c r="BF765" i="2"/>
  <c r="T765" i="2"/>
  <c r="R765" i="2"/>
  <c r="P765" i="2"/>
  <c r="BK765" i="2"/>
  <c r="J765" i="2"/>
  <c r="BE765" i="2"/>
  <c r="BI761" i="2"/>
  <c r="BH761" i="2"/>
  <c r="BG761" i="2"/>
  <c r="BF761" i="2"/>
  <c r="T761" i="2"/>
  <c r="R761" i="2"/>
  <c r="P761" i="2"/>
  <c r="BK761" i="2"/>
  <c r="J761" i="2"/>
  <c r="BE761" i="2"/>
  <c r="BI759" i="2"/>
  <c r="BH759" i="2"/>
  <c r="BG759" i="2"/>
  <c r="BF759" i="2"/>
  <c r="T759" i="2"/>
  <c r="R759" i="2"/>
  <c r="P759" i="2"/>
  <c r="BK759" i="2"/>
  <c r="J759" i="2"/>
  <c r="BE759" i="2"/>
  <c r="BI755" i="2"/>
  <c r="BH755" i="2"/>
  <c r="BG755" i="2"/>
  <c r="BF755" i="2"/>
  <c r="T755" i="2"/>
  <c r="R755" i="2"/>
  <c r="P755" i="2"/>
  <c r="BK755" i="2"/>
  <c r="J755" i="2"/>
  <c r="BE755" i="2"/>
  <c r="BI753" i="2"/>
  <c r="BH753" i="2"/>
  <c r="BG753" i="2"/>
  <c r="BF753" i="2"/>
  <c r="T753" i="2"/>
  <c r="R753" i="2"/>
  <c r="P753" i="2"/>
  <c r="BK753" i="2"/>
  <c r="J753" i="2"/>
  <c r="BE753" i="2"/>
  <c r="BI749" i="2"/>
  <c r="BH749" i="2"/>
  <c r="BG749" i="2"/>
  <c r="BF749" i="2"/>
  <c r="T749" i="2"/>
  <c r="R749" i="2"/>
  <c r="P749" i="2"/>
  <c r="BK749" i="2"/>
  <c r="J749" i="2"/>
  <c r="BE749" i="2"/>
  <c r="BI744" i="2"/>
  <c r="BH744" i="2"/>
  <c r="BG744" i="2"/>
  <c r="BF744" i="2"/>
  <c r="T744" i="2"/>
  <c r="R744" i="2"/>
  <c r="P744" i="2"/>
  <c r="BK744" i="2"/>
  <c r="J744" i="2"/>
  <c r="BE744" i="2"/>
  <c r="BI742" i="2"/>
  <c r="BH742" i="2"/>
  <c r="BG742" i="2"/>
  <c r="BF742" i="2"/>
  <c r="T742" i="2"/>
  <c r="R742" i="2"/>
  <c r="P742" i="2"/>
  <c r="BK742" i="2"/>
  <c r="J742" i="2"/>
  <c r="BE742" i="2"/>
  <c r="BI740" i="2"/>
  <c r="BH740" i="2"/>
  <c r="BG740" i="2"/>
  <c r="BF740" i="2"/>
  <c r="T740" i="2"/>
  <c r="R740" i="2"/>
  <c r="P740" i="2"/>
  <c r="BK740" i="2"/>
  <c r="J740" i="2"/>
  <c r="BE740" i="2"/>
  <c r="BI738" i="2"/>
  <c r="BH738" i="2"/>
  <c r="BG738" i="2"/>
  <c r="BF738" i="2"/>
  <c r="T738" i="2"/>
  <c r="R738" i="2"/>
  <c r="P738" i="2"/>
  <c r="BK738" i="2"/>
  <c r="J738" i="2"/>
  <c r="BE738" i="2"/>
  <c r="BI736" i="2"/>
  <c r="BH736" i="2"/>
  <c r="BG736" i="2"/>
  <c r="BF736" i="2"/>
  <c r="T736" i="2"/>
  <c r="R736" i="2"/>
  <c r="P736" i="2"/>
  <c r="BK736" i="2"/>
  <c r="J736" i="2"/>
  <c r="BE736" i="2"/>
  <c r="BI732" i="2"/>
  <c r="BH732" i="2"/>
  <c r="BG732" i="2"/>
  <c r="BF732" i="2"/>
  <c r="T732" i="2"/>
  <c r="R732" i="2"/>
  <c r="P732" i="2"/>
  <c r="BK732" i="2"/>
  <c r="J732" i="2"/>
  <c r="BE732" i="2"/>
  <c r="BI728" i="2"/>
  <c r="BH728" i="2"/>
  <c r="BG728" i="2"/>
  <c r="BF728" i="2"/>
  <c r="T728" i="2"/>
  <c r="R728" i="2"/>
  <c r="P728" i="2"/>
  <c r="BK728" i="2"/>
  <c r="J728" i="2"/>
  <c r="BE728" i="2"/>
  <c r="BI726" i="2"/>
  <c r="BH726" i="2"/>
  <c r="BG726" i="2"/>
  <c r="BF726" i="2"/>
  <c r="T726" i="2"/>
  <c r="R726" i="2"/>
  <c r="P726" i="2"/>
  <c r="BK726" i="2"/>
  <c r="J726" i="2"/>
  <c r="BE726" i="2"/>
  <c r="BI724" i="2"/>
  <c r="BH724" i="2"/>
  <c r="BG724" i="2"/>
  <c r="BF724" i="2"/>
  <c r="T724" i="2"/>
  <c r="R724" i="2"/>
  <c r="P724" i="2"/>
  <c r="BK724" i="2"/>
  <c r="J724" i="2"/>
  <c r="BE724" i="2"/>
  <c r="BI720" i="2"/>
  <c r="BH720" i="2"/>
  <c r="BG720" i="2"/>
  <c r="BF720" i="2"/>
  <c r="T720" i="2"/>
  <c r="R720" i="2"/>
  <c r="P720" i="2"/>
  <c r="BK720" i="2"/>
  <c r="J720" i="2"/>
  <c r="BE720" i="2"/>
  <c r="BI716" i="2"/>
  <c r="BH716" i="2"/>
  <c r="BG716" i="2"/>
  <c r="BF716" i="2"/>
  <c r="T716" i="2"/>
  <c r="R716" i="2"/>
  <c r="P716" i="2"/>
  <c r="BK716" i="2"/>
  <c r="J716" i="2"/>
  <c r="BE716" i="2"/>
  <c r="BI715" i="2"/>
  <c r="BH715" i="2"/>
  <c r="BG715" i="2"/>
  <c r="BF715" i="2"/>
  <c r="T715" i="2"/>
  <c r="R715" i="2"/>
  <c r="P715" i="2"/>
  <c r="BK715" i="2"/>
  <c r="J715" i="2"/>
  <c r="BE715" i="2"/>
  <c r="BI714" i="2"/>
  <c r="BH714" i="2"/>
  <c r="BG714" i="2"/>
  <c r="BF714" i="2"/>
  <c r="T714" i="2"/>
  <c r="R714" i="2"/>
  <c r="P714" i="2"/>
  <c r="BK714" i="2"/>
  <c r="J714" i="2"/>
  <c r="BE714" i="2"/>
  <c r="BI712" i="2"/>
  <c r="BH712" i="2"/>
  <c r="BG712" i="2"/>
  <c r="BF712" i="2"/>
  <c r="T712" i="2"/>
  <c r="R712" i="2"/>
  <c r="P712" i="2"/>
  <c r="BK712" i="2"/>
  <c r="J712" i="2"/>
  <c r="BE712" i="2"/>
  <c r="BI710" i="2"/>
  <c r="BH710" i="2"/>
  <c r="BG710" i="2"/>
  <c r="BF710" i="2"/>
  <c r="T710" i="2"/>
  <c r="R710" i="2"/>
  <c r="P710" i="2"/>
  <c r="BK710" i="2"/>
  <c r="J710" i="2"/>
  <c r="BE710" i="2"/>
  <c r="BI708" i="2"/>
  <c r="BH708" i="2"/>
  <c r="BG708" i="2"/>
  <c r="BF708" i="2"/>
  <c r="T708" i="2"/>
  <c r="R708" i="2"/>
  <c r="R699" i="2" s="1"/>
  <c r="P708" i="2"/>
  <c r="BK708" i="2"/>
  <c r="J708" i="2"/>
  <c r="BE708" i="2"/>
  <c r="BI704" i="2"/>
  <c r="BH704" i="2"/>
  <c r="BG704" i="2"/>
  <c r="BF704" i="2"/>
  <c r="T704" i="2"/>
  <c r="R704" i="2"/>
  <c r="P704" i="2"/>
  <c r="BK704" i="2"/>
  <c r="J704" i="2"/>
  <c r="BE704" i="2"/>
  <c r="BI700" i="2"/>
  <c r="BH700" i="2"/>
  <c r="BG700" i="2"/>
  <c r="BF700" i="2"/>
  <c r="T700" i="2"/>
  <c r="T699" i="2"/>
  <c r="R700" i="2"/>
  <c r="P700" i="2"/>
  <c r="P699" i="2"/>
  <c r="BK700" i="2"/>
  <c r="J700" i="2"/>
  <c r="BE700" i="2" s="1"/>
  <c r="BI697" i="2"/>
  <c r="BH697" i="2"/>
  <c r="BG697" i="2"/>
  <c r="BF697" i="2"/>
  <c r="T697" i="2"/>
  <c r="R697" i="2"/>
  <c r="P697" i="2"/>
  <c r="BK697" i="2"/>
  <c r="J697" i="2"/>
  <c r="BE697" i="2" s="1"/>
  <c r="BI695" i="2"/>
  <c r="BH695" i="2"/>
  <c r="BG695" i="2"/>
  <c r="BF695" i="2"/>
  <c r="T695" i="2"/>
  <c r="R695" i="2"/>
  <c r="P695" i="2"/>
  <c r="BK695" i="2"/>
  <c r="J695" i="2"/>
  <c r="BE695" i="2" s="1"/>
  <c r="BI693" i="2"/>
  <c r="BH693" i="2"/>
  <c r="BG693" i="2"/>
  <c r="BF693" i="2"/>
  <c r="T693" i="2"/>
  <c r="R693" i="2"/>
  <c r="P693" i="2"/>
  <c r="BK693" i="2"/>
  <c r="J693" i="2"/>
  <c r="BE693" i="2" s="1"/>
  <c r="BI691" i="2"/>
  <c r="BH691" i="2"/>
  <c r="BG691" i="2"/>
  <c r="BF691" i="2"/>
  <c r="T691" i="2"/>
  <c r="R691" i="2"/>
  <c r="P691" i="2"/>
  <c r="BK691" i="2"/>
  <c r="J691" i="2"/>
  <c r="BE691" i="2" s="1"/>
  <c r="BI687" i="2"/>
  <c r="BH687" i="2"/>
  <c r="BG687" i="2"/>
  <c r="BF687" i="2"/>
  <c r="T687" i="2"/>
  <c r="R687" i="2"/>
  <c r="P687" i="2"/>
  <c r="BK687" i="2"/>
  <c r="J687" i="2"/>
  <c r="BE687" i="2" s="1"/>
  <c r="BI685" i="2"/>
  <c r="BH685" i="2"/>
  <c r="BG685" i="2"/>
  <c r="BF685" i="2"/>
  <c r="T685" i="2"/>
  <c r="R685" i="2"/>
  <c r="P685" i="2"/>
  <c r="BK685" i="2"/>
  <c r="J685" i="2"/>
  <c r="BE685" i="2" s="1"/>
  <c r="BI683" i="2"/>
  <c r="BH683" i="2"/>
  <c r="BG683" i="2"/>
  <c r="BF683" i="2"/>
  <c r="T683" i="2"/>
  <c r="R683" i="2"/>
  <c r="P683" i="2"/>
  <c r="BK683" i="2"/>
  <c r="J683" i="2"/>
  <c r="BE683" i="2" s="1"/>
  <c r="BI679" i="2"/>
  <c r="BH679" i="2"/>
  <c r="BG679" i="2"/>
  <c r="BF679" i="2"/>
  <c r="T679" i="2"/>
  <c r="R679" i="2"/>
  <c r="P679" i="2"/>
  <c r="BK679" i="2"/>
  <c r="J679" i="2"/>
  <c r="BE679" i="2" s="1"/>
  <c r="BI676" i="2"/>
  <c r="BH676" i="2"/>
  <c r="BG676" i="2"/>
  <c r="BF676" i="2"/>
  <c r="T676" i="2"/>
  <c r="R676" i="2"/>
  <c r="R671" i="2" s="1"/>
  <c r="P676" i="2"/>
  <c r="BK676" i="2"/>
  <c r="J676" i="2"/>
  <c r="BE676" i="2" s="1"/>
  <c r="BI674" i="2"/>
  <c r="BH674" i="2"/>
  <c r="BG674" i="2"/>
  <c r="BF674" i="2"/>
  <c r="T674" i="2"/>
  <c r="R674" i="2"/>
  <c r="P674" i="2"/>
  <c r="BK674" i="2"/>
  <c r="J674" i="2"/>
  <c r="BE674" i="2" s="1"/>
  <c r="BI672" i="2"/>
  <c r="BH672" i="2"/>
  <c r="BG672" i="2"/>
  <c r="BF672" i="2"/>
  <c r="T672" i="2"/>
  <c r="T671" i="2"/>
  <c r="R672" i="2"/>
  <c r="P672" i="2"/>
  <c r="P671" i="2"/>
  <c r="BK672" i="2"/>
  <c r="J672" i="2"/>
  <c r="BE672" i="2" s="1"/>
  <c r="BI670" i="2"/>
  <c r="BH670" i="2"/>
  <c r="BG670" i="2"/>
  <c r="BF670" i="2"/>
  <c r="T670" i="2"/>
  <c r="R670" i="2"/>
  <c r="P670" i="2"/>
  <c r="BK670" i="2"/>
  <c r="J670" i="2"/>
  <c r="BE670" i="2"/>
  <c r="BI669" i="2"/>
  <c r="BH669" i="2"/>
  <c r="BG669" i="2"/>
  <c r="BF669" i="2"/>
  <c r="T669" i="2"/>
  <c r="T668" i="2"/>
  <c r="R669" i="2"/>
  <c r="R668" i="2"/>
  <c r="P669" i="2"/>
  <c r="P668" i="2"/>
  <c r="BK669" i="2"/>
  <c r="BK668" i="2"/>
  <c r="J668" i="2" s="1"/>
  <c r="J69" i="2" s="1"/>
  <c r="J669" i="2"/>
  <c r="BE669" i="2" s="1"/>
  <c r="BI667" i="2"/>
  <c r="BH667" i="2"/>
  <c r="BG667" i="2"/>
  <c r="BF667" i="2"/>
  <c r="T667" i="2"/>
  <c r="T666" i="2"/>
  <c r="R667" i="2"/>
  <c r="R666" i="2"/>
  <c r="P667" i="2"/>
  <c r="P666" i="2"/>
  <c r="BK667" i="2"/>
  <c r="BK666" i="2" s="1"/>
  <c r="J666" i="2" s="1"/>
  <c r="J68" i="2" s="1"/>
  <c r="J667" i="2"/>
  <c r="BE667" i="2" s="1"/>
  <c r="BI665" i="2"/>
  <c r="BH665" i="2"/>
  <c r="BG665" i="2"/>
  <c r="BF665" i="2"/>
  <c r="T665" i="2"/>
  <c r="T664" i="2"/>
  <c r="R665" i="2"/>
  <c r="R664" i="2"/>
  <c r="P665" i="2"/>
  <c r="P664" i="2"/>
  <c r="BK665" i="2"/>
  <c r="BK664" i="2" s="1"/>
  <c r="J664" i="2" s="1"/>
  <c r="J67" i="2" s="1"/>
  <c r="J665" i="2"/>
  <c r="BE665" i="2" s="1"/>
  <c r="BI662" i="2"/>
  <c r="BH662" i="2"/>
  <c r="BG662" i="2"/>
  <c r="BF662" i="2"/>
  <c r="T662" i="2"/>
  <c r="R662" i="2"/>
  <c r="P662" i="2"/>
  <c r="BK662" i="2"/>
  <c r="J662" i="2"/>
  <c r="BE662" i="2" s="1"/>
  <c r="BI660" i="2"/>
  <c r="BH660" i="2"/>
  <c r="BG660" i="2"/>
  <c r="BF660" i="2"/>
  <c r="T660" i="2"/>
  <c r="R660" i="2"/>
  <c r="P660" i="2"/>
  <c r="BK660" i="2"/>
  <c r="J660" i="2"/>
  <c r="BE660" i="2" s="1"/>
  <c r="BI658" i="2"/>
  <c r="BH658" i="2"/>
  <c r="BG658" i="2"/>
  <c r="BF658" i="2"/>
  <c r="T658" i="2"/>
  <c r="R658" i="2"/>
  <c r="P658" i="2"/>
  <c r="BK658" i="2"/>
  <c r="J658" i="2"/>
  <c r="BE658" i="2" s="1"/>
  <c r="BI654" i="2"/>
  <c r="BH654" i="2"/>
  <c r="BG654" i="2"/>
  <c r="BF654" i="2"/>
  <c r="T654" i="2"/>
  <c r="R654" i="2"/>
  <c r="P654" i="2"/>
  <c r="BK654" i="2"/>
  <c r="J654" i="2"/>
  <c r="BE654" i="2"/>
  <c r="BI652" i="2"/>
  <c r="BH652" i="2"/>
  <c r="BG652" i="2"/>
  <c r="BF652" i="2"/>
  <c r="T652" i="2"/>
  <c r="R652" i="2"/>
  <c r="P652" i="2"/>
  <c r="BK652" i="2"/>
  <c r="J652" i="2"/>
  <c r="BE652" i="2" s="1"/>
  <c r="BI650" i="2"/>
  <c r="BH650" i="2"/>
  <c r="BG650" i="2"/>
  <c r="BF650" i="2"/>
  <c r="T650" i="2"/>
  <c r="R650" i="2"/>
  <c r="P650" i="2"/>
  <c r="BK650" i="2"/>
  <c r="J650" i="2"/>
  <c r="BE650" i="2"/>
  <c r="BI648" i="2"/>
  <c r="BH648" i="2"/>
  <c r="BG648" i="2"/>
  <c r="BF648" i="2"/>
  <c r="T648" i="2"/>
  <c r="R648" i="2"/>
  <c r="P648" i="2"/>
  <c r="BK648" i="2"/>
  <c r="J648" i="2"/>
  <c r="BE648" i="2" s="1"/>
  <c r="BI644" i="2"/>
  <c r="BH644" i="2"/>
  <c r="BG644" i="2"/>
  <c r="BF644" i="2"/>
  <c r="T644" i="2"/>
  <c r="R644" i="2"/>
  <c r="P644" i="2"/>
  <c r="BK644" i="2"/>
  <c r="J644" i="2"/>
  <c r="BE644" i="2"/>
  <c r="BI642" i="2"/>
  <c r="BH642" i="2"/>
  <c r="BG642" i="2"/>
  <c r="BF642" i="2"/>
  <c r="T642" i="2"/>
  <c r="R642" i="2"/>
  <c r="P642" i="2"/>
  <c r="BK642" i="2"/>
  <c r="J642" i="2"/>
  <c r="BE642" i="2" s="1"/>
  <c r="BI639" i="2"/>
  <c r="BH639" i="2"/>
  <c r="BG639" i="2"/>
  <c r="BF639" i="2"/>
  <c r="T639" i="2"/>
  <c r="R639" i="2"/>
  <c r="P639" i="2"/>
  <c r="BK639" i="2"/>
  <c r="J639" i="2"/>
  <c r="BE639" i="2"/>
  <c r="BI638" i="2"/>
  <c r="BH638" i="2"/>
  <c r="BG638" i="2"/>
  <c r="BF638" i="2"/>
  <c r="T638" i="2"/>
  <c r="R638" i="2"/>
  <c r="P638" i="2"/>
  <c r="BK638" i="2"/>
  <c r="J638" i="2"/>
  <c r="BE638" i="2" s="1"/>
  <c r="BI634" i="2"/>
  <c r="BH634" i="2"/>
  <c r="BG634" i="2"/>
  <c r="BF634" i="2"/>
  <c r="T634" i="2"/>
  <c r="R634" i="2"/>
  <c r="P634" i="2"/>
  <c r="BK634" i="2"/>
  <c r="J634" i="2"/>
  <c r="BE634" i="2"/>
  <c r="BI632" i="2"/>
  <c r="BH632" i="2"/>
  <c r="BG632" i="2"/>
  <c r="BF632" i="2"/>
  <c r="T632" i="2"/>
  <c r="R632" i="2"/>
  <c r="P632" i="2"/>
  <c r="BK632" i="2"/>
  <c r="J632" i="2"/>
  <c r="BE632" i="2" s="1"/>
  <c r="BI630" i="2"/>
  <c r="BH630" i="2"/>
  <c r="BG630" i="2"/>
  <c r="BF630" i="2"/>
  <c r="T630" i="2"/>
  <c r="R630" i="2"/>
  <c r="P630" i="2"/>
  <c r="BK630" i="2"/>
  <c r="J630" i="2"/>
  <c r="BE630" i="2"/>
  <c r="BI628" i="2"/>
  <c r="BH628" i="2"/>
  <c r="BG628" i="2"/>
  <c r="BF628" i="2"/>
  <c r="T628" i="2"/>
  <c r="R628" i="2"/>
  <c r="P628" i="2"/>
  <c r="BK628" i="2"/>
  <c r="J628" i="2"/>
  <c r="BE628" i="2" s="1"/>
  <c r="BI626" i="2"/>
  <c r="BH626" i="2"/>
  <c r="BG626" i="2"/>
  <c r="BF626" i="2"/>
  <c r="T626" i="2"/>
  <c r="R626" i="2"/>
  <c r="P626" i="2"/>
  <c r="BK626" i="2"/>
  <c r="J626" i="2"/>
  <c r="BE626" i="2"/>
  <c r="BI621" i="2"/>
  <c r="BH621" i="2"/>
  <c r="BG621" i="2"/>
  <c r="BF621" i="2"/>
  <c r="T621" i="2"/>
  <c r="R621" i="2"/>
  <c r="P621" i="2"/>
  <c r="BK621" i="2"/>
  <c r="J621" i="2"/>
  <c r="BE621" i="2" s="1"/>
  <c r="BI620" i="2"/>
  <c r="BH620" i="2"/>
  <c r="BG620" i="2"/>
  <c r="BF620" i="2"/>
  <c r="T620" i="2"/>
  <c r="R620" i="2"/>
  <c r="P620" i="2"/>
  <c r="BK620" i="2"/>
  <c r="J620" i="2"/>
  <c r="BE620" i="2"/>
  <c r="BI618" i="2"/>
  <c r="BH618" i="2"/>
  <c r="BG618" i="2"/>
  <c r="BF618" i="2"/>
  <c r="T618" i="2"/>
  <c r="R618" i="2"/>
  <c r="P618" i="2"/>
  <c r="BK618" i="2"/>
  <c r="J618" i="2"/>
  <c r="BE618" i="2" s="1"/>
  <c r="BI616" i="2"/>
  <c r="BH616" i="2"/>
  <c r="BG616" i="2"/>
  <c r="BF616" i="2"/>
  <c r="T616" i="2"/>
  <c r="R616" i="2"/>
  <c r="P616" i="2"/>
  <c r="BK616" i="2"/>
  <c r="J616" i="2"/>
  <c r="BE616" i="2"/>
  <c r="BI611" i="2"/>
  <c r="BH611" i="2"/>
  <c r="BG611" i="2"/>
  <c r="BF611" i="2"/>
  <c r="T611" i="2"/>
  <c r="T610" i="2"/>
  <c r="R611" i="2"/>
  <c r="R610" i="2"/>
  <c r="P611" i="2"/>
  <c r="P610" i="2"/>
  <c r="BK611" i="2"/>
  <c r="BK610" i="2"/>
  <c r="J610" i="2" s="1"/>
  <c r="J66" i="2" s="1"/>
  <c r="J611" i="2"/>
  <c r="BE611" i="2" s="1"/>
  <c r="BI608" i="2"/>
  <c r="BH608" i="2"/>
  <c r="BG608" i="2"/>
  <c r="BF608" i="2"/>
  <c r="T608" i="2"/>
  <c r="R608" i="2"/>
  <c r="P608" i="2"/>
  <c r="BK608" i="2"/>
  <c r="J608" i="2"/>
  <c r="BE608" i="2" s="1"/>
  <c r="BI606" i="2"/>
  <c r="BH606" i="2"/>
  <c r="BG606" i="2"/>
  <c r="BF606" i="2"/>
  <c r="T606" i="2"/>
  <c r="R606" i="2"/>
  <c r="P606" i="2"/>
  <c r="BK606" i="2"/>
  <c r="J606" i="2"/>
  <c r="BE606" i="2"/>
  <c r="BI604" i="2"/>
  <c r="BH604" i="2"/>
  <c r="BG604" i="2"/>
  <c r="BF604" i="2"/>
  <c r="T604" i="2"/>
  <c r="R604" i="2"/>
  <c r="P604" i="2"/>
  <c r="BK604" i="2"/>
  <c r="J604" i="2"/>
  <c r="BE604" i="2" s="1"/>
  <c r="BI602" i="2"/>
  <c r="BH602" i="2"/>
  <c r="BG602" i="2"/>
  <c r="BF602" i="2"/>
  <c r="T602" i="2"/>
  <c r="R602" i="2"/>
  <c r="P602" i="2"/>
  <c r="BK602" i="2"/>
  <c r="J602" i="2"/>
  <c r="BE602" i="2"/>
  <c r="BI597" i="2"/>
  <c r="BH597" i="2"/>
  <c r="BG597" i="2"/>
  <c r="BF597" i="2"/>
  <c r="T597" i="2"/>
  <c r="R597" i="2"/>
  <c r="P597" i="2"/>
  <c r="BK597" i="2"/>
  <c r="J597" i="2"/>
  <c r="BE597" i="2" s="1"/>
  <c r="BI595" i="2"/>
  <c r="BH595" i="2"/>
  <c r="BG595" i="2"/>
  <c r="BF595" i="2"/>
  <c r="T595" i="2"/>
  <c r="R595" i="2"/>
  <c r="P595" i="2"/>
  <c r="BK595" i="2"/>
  <c r="J595" i="2"/>
  <c r="BE595" i="2"/>
  <c r="BI593" i="2"/>
  <c r="BH593" i="2"/>
  <c r="BG593" i="2"/>
  <c r="BF593" i="2"/>
  <c r="T593" i="2"/>
  <c r="R593" i="2"/>
  <c r="P593" i="2"/>
  <c r="BK593" i="2"/>
  <c r="J593" i="2"/>
  <c r="BE593" i="2" s="1"/>
  <c r="BI591" i="2"/>
  <c r="BH591" i="2"/>
  <c r="BG591" i="2"/>
  <c r="BF591" i="2"/>
  <c r="T591" i="2"/>
  <c r="R591" i="2"/>
  <c r="P591" i="2"/>
  <c r="BK591" i="2"/>
  <c r="J591" i="2"/>
  <c r="BE591" i="2"/>
  <c r="BI589" i="2"/>
  <c r="BH589" i="2"/>
  <c r="BG589" i="2"/>
  <c r="BF589" i="2"/>
  <c r="T589" i="2"/>
  <c r="T588" i="2"/>
  <c r="R589" i="2"/>
  <c r="R588" i="2"/>
  <c r="P589" i="2"/>
  <c r="P588" i="2"/>
  <c r="BK589" i="2"/>
  <c r="BK588" i="2"/>
  <c r="J588" i="2" s="1"/>
  <c r="J65" i="2" s="1"/>
  <c r="J589" i="2"/>
  <c r="BE589" i="2" s="1"/>
  <c r="BI586" i="2"/>
  <c r="BH586" i="2"/>
  <c r="BG586" i="2"/>
  <c r="BF586" i="2"/>
  <c r="T586" i="2"/>
  <c r="R586" i="2"/>
  <c r="P586" i="2"/>
  <c r="BK586" i="2"/>
  <c r="J586" i="2"/>
  <c r="BE586" i="2"/>
  <c r="BI584" i="2"/>
  <c r="BH584" i="2"/>
  <c r="BG584" i="2"/>
  <c r="BF584" i="2"/>
  <c r="T584" i="2"/>
  <c r="R584" i="2"/>
  <c r="P584" i="2"/>
  <c r="BK584" i="2"/>
  <c r="J584" i="2"/>
  <c r="BE584" i="2" s="1"/>
  <c r="BI582" i="2"/>
  <c r="BH582" i="2"/>
  <c r="BG582" i="2"/>
  <c r="BF582" i="2"/>
  <c r="T582" i="2"/>
  <c r="R582" i="2"/>
  <c r="P582" i="2"/>
  <c r="BK582" i="2"/>
  <c r="J582" i="2"/>
  <c r="BE582" i="2"/>
  <c r="BI580" i="2"/>
  <c r="BH580" i="2"/>
  <c r="BG580" i="2"/>
  <c r="BF580" i="2"/>
  <c r="T580" i="2"/>
  <c r="R580" i="2"/>
  <c r="P580" i="2"/>
  <c r="BK580" i="2"/>
  <c r="J580" i="2"/>
  <c r="BE580" i="2" s="1"/>
  <c r="BI578" i="2"/>
  <c r="BH578" i="2"/>
  <c r="BG578" i="2"/>
  <c r="BF578" i="2"/>
  <c r="T578" i="2"/>
  <c r="R578" i="2"/>
  <c r="P578" i="2"/>
  <c r="BK578" i="2"/>
  <c r="J578" i="2"/>
  <c r="BE578" i="2"/>
  <c r="BI576" i="2"/>
  <c r="BH576" i="2"/>
  <c r="BG576" i="2"/>
  <c r="BF576" i="2"/>
  <c r="T576" i="2"/>
  <c r="R576" i="2"/>
  <c r="P576" i="2"/>
  <c r="BK576" i="2"/>
  <c r="J576" i="2"/>
  <c r="BE576" i="2" s="1"/>
  <c r="BI574" i="2"/>
  <c r="BH574" i="2"/>
  <c r="BG574" i="2"/>
  <c r="BF574" i="2"/>
  <c r="T574" i="2"/>
  <c r="R574" i="2"/>
  <c r="P574" i="2"/>
  <c r="BK574" i="2"/>
  <c r="J574" i="2"/>
  <c r="BE574" i="2"/>
  <c r="BI572" i="2"/>
  <c r="BH572" i="2"/>
  <c r="BG572" i="2"/>
  <c r="BF572" i="2"/>
  <c r="T572" i="2"/>
  <c r="R572" i="2"/>
  <c r="P572" i="2"/>
  <c r="BK572" i="2"/>
  <c r="J572" i="2"/>
  <c r="BE572" i="2" s="1"/>
  <c r="BI571" i="2"/>
  <c r="BH571" i="2"/>
  <c r="BG571" i="2"/>
  <c r="BF571" i="2"/>
  <c r="T571" i="2"/>
  <c r="R571" i="2"/>
  <c r="P571" i="2"/>
  <c r="BK571" i="2"/>
  <c r="J571" i="2"/>
  <c r="BE571" i="2" s="1"/>
  <c r="BI562" i="2"/>
  <c r="BH562" i="2"/>
  <c r="BG562" i="2"/>
  <c r="BF562" i="2"/>
  <c r="T562" i="2"/>
  <c r="R562" i="2"/>
  <c r="P562" i="2"/>
  <c r="BK562" i="2"/>
  <c r="J562" i="2"/>
  <c r="BE562" i="2"/>
  <c r="BI560" i="2"/>
  <c r="BH560" i="2"/>
  <c r="BG560" i="2"/>
  <c r="BF560" i="2"/>
  <c r="T560" i="2"/>
  <c r="R560" i="2"/>
  <c r="P560" i="2"/>
  <c r="BK560" i="2"/>
  <c r="J560" i="2"/>
  <c r="BE560" i="2" s="1"/>
  <c r="BI556" i="2"/>
  <c r="BH556" i="2"/>
  <c r="BG556" i="2"/>
  <c r="BF556" i="2"/>
  <c r="T556" i="2"/>
  <c r="R556" i="2"/>
  <c r="P556" i="2"/>
  <c r="BK556" i="2"/>
  <c r="J556" i="2"/>
  <c r="BE556" i="2"/>
  <c r="BI554" i="2"/>
  <c r="BH554" i="2"/>
  <c r="BG554" i="2"/>
  <c r="BF554" i="2"/>
  <c r="T554" i="2"/>
  <c r="R554" i="2"/>
  <c r="P554" i="2"/>
  <c r="BK554" i="2"/>
  <c r="J554" i="2"/>
  <c r="BE554" i="2" s="1"/>
  <c r="BI548" i="2"/>
  <c r="BH548" i="2"/>
  <c r="BG548" i="2"/>
  <c r="BF548" i="2"/>
  <c r="T548" i="2"/>
  <c r="T547" i="2"/>
  <c r="T546" i="2" s="1"/>
  <c r="R548" i="2"/>
  <c r="R547" i="2" s="1"/>
  <c r="P548" i="2"/>
  <c r="P547" i="2"/>
  <c r="P546" i="2" s="1"/>
  <c r="BK548" i="2"/>
  <c r="J548" i="2"/>
  <c r="BE548" i="2" s="1"/>
  <c r="BI544" i="2"/>
  <c r="BH544" i="2"/>
  <c r="BG544" i="2"/>
  <c r="BF544" i="2"/>
  <c r="T544" i="2"/>
  <c r="T543" i="2"/>
  <c r="R544" i="2"/>
  <c r="R543" i="2"/>
  <c r="P544" i="2"/>
  <c r="P543" i="2"/>
  <c r="BK544" i="2"/>
  <c r="BK543" i="2" s="1"/>
  <c r="J543" i="2" s="1"/>
  <c r="J62" i="2" s="1"/>
  <c r="J544" i="2"/>
  <c r="BE544" i="2" s="1"/>
  <c r="BI541" i="2"/>
  <c r="BH541" i="2"/>
  <c r="BG541" i="2"/>
  <c r="BF541" i="2"/>
  <c r="T541" i="2"/>
  <c r="R541" i="2"/>
  <c r="P541" i="2"/>
  <c r="BK541" i="2"/>
  <c r="J541" i="2"/>
  <c r="BE541" i="2" s="1"/>
  <c r="BI538" i="2"/>
  <c r="BH538" i="2"/>
  <c r="BG538" i="2"/>
  <c r="BF538" i="2"/>
  <c r="T538" i="2"/>
  <c r="R538" i="2"/>
  <c r="P538" i="2"/>
  <c r="BK538" i="2"/>
  <c r="J538" i="2"/>
  <c r="BE538" i="2" s="1"/>
  <c r="BI536" i="2"/>
  <c r="BH536" i="2"/>
  <c r="BG536" i="2"/>
  <c r="BF536" i="2"/>
  <c r="T536" i="2"/>
  <c r="R536" i="2"/>
  <c r="P536" i="2"/>
  <c r="BK536" i="2"/>
  <c r="J536" i="2"/>
  <c r="BE536" i="2" s="1"/>
  <c r="BI534" i="2"/>
  <c r="BH534" i="2"/>
  <c r="BG534" i="2"/>
  <c r="BF534" i="2"/>
  <c r="T534" i="2"/>
  <c r="R534" i="2"/>
  <c r="P534" i="2"/>
  <c r="BK534" i="2"/>
  <c r="J534" i="2"/>
  <c r="BE534" i="2" s="1"/>
  <c r="BI530" i="2"/>
  <c r="BH530" i="2"/>
  <c r="BG530" i="2"/>
  <c r="BF530" i="2"/>
  <c r="T530" i="2"/>
  <c r="R530" i="2"/>
  <c r="P530" i="2"/>
  <c r="BK530" i="2"/>
  <c r="J530" i="2"/>
  <c r="BE530" i="2" s="1"/>
  <c r="BI528" i="2"/>
  <c r="BH528" i="2"/>
  <c r="BG528" i="2"/>
  <c r="BF528" i="2"/>
  <c r="T528" i="2"/>
  <c r="R528" i="2"/>
  <c r="P528" i="2"/>
  <c r="BK528" i="2"/>
  <c r="J528" i="2"/>
  <c r="BE528" i="2"/>
  <c r="BI520" i="2"/>
  <c r="BH520" i="2"/>
  <c r="BG520" i="2"/>
  <c r="BF520" i="2"/>
  <c r="T520" i="2"/>
  <c r="R520" i="2"/>
  <c r="P520" i="2"/>
  <c r="BK520" i="2"/>
  <c r="J520" i="2"/>
  <c r="BE520" i="2" s="1"/>
  <c r="BI512" i="2"/>
  <c r="BH512" i="2"/>
  <c r="BG512" i="2"/>
  <c r="BF512" i="2"/>
  <c r="T512" i="2"/>
  <c r="R512" i="2"/>
  <c r="P512" i="2"/>
  <c r="BK512" i="2"/>
  <c r="J512" i="2"/>
  <c r="BE512" i="2"/>
  <c r="BI509" i="2"/>
  <c r="BH509" i="2"/>
  <c r="BG509" i="2"/>
  <c r="BF509" i="2"/>
  <c r="T509" i="2"/>
  <c r="R509" i="2"/>
  <c r="P509" i="2"/>
  <c r="BK509" i="2"/>
  <c r="J509" i="2"/>
  <c r="BE509" i="2" s="1"/>
  <c r="BI506" i="2"/>
  <c r="BH506" i="2"/>
  <c r="BG506" i="2"/>
  <c r="BF506" i="2"/>
  <c r="T506" i="2"/>
  <c r="R506" i="2"/>
  <c r="P506" i="2"/>
  <c r="BK506" i="2"/>
  <c r="J506" i="2"/>
  <c r="BE506" i="2"/>
  <c r="BI503" i="2"/>
  <c r="BH503" i="2"/>
  <c r="BG503" i="2"/>
  <c r="BF503" i="2"/>
  <c r="T503" i="2"/>
  <c r="R503" i="2"/>
  <c r="P503" i="2"/>
  <c r="BK503" i="2"/>
  <c r="J503" i="2"/>
  <c r="BE503" i="2" s="1"/>
  <c r="BI500" i="2"/>
  <c r="BH500" i="2"/>
  <c r="BG500" i="2"/>
  <c r="BF500" i="2"/>
  <c r="T500" i="2"/>
  <c r="R500" i="2"/>
  <c r="P500" i="2"/>
  <c r="BK500" i="2"/>
  <c r="J500" i="2"/>
  <c r="BE500" i="2"/>
  <c r="BI499" i="2"/>
  <c r="BH499" i="2"/>
  <c r="BG499" i="2"/>
  <c r="BF499" i="2"/>
  <c r="T499" i="2"/>
  <c r="R499" i="2"/>
  <c r="P499" i="2"/>
  <c r="BK499" i="2"/>
  <c r="J499" i="2"/>
  <c r="BE499" i="2" s="1"/>
  <c r="BI498" i="2"/>
  <c r="BH498" i="2"/>
  <c r="BG498" i="2"/>
  <c r="BF498" i="2"/>
  <c r="T498" i="2"/>
  <c r="R498" i="2"/>
  <c r="P498" i="2"/>
  <c r="BK498" i="2"/>
  <c r="J498" i="2"/>
  <c r="BE498" i="2"/>
  <c r="BI496" i="2"/>
  <c r="BH496" i="2"/>
  <c r="BG496" i="2"/>
  <c r="BF496" i="2"/>
  <c r="T496" i="2"/>
  <c r="R496" i="2"/>
  <c r="P496" i="2"/>
  <c r="BK496" i="2"/>
  <c r="J496" i="2"/>
  <c r="BE496" i="2" s="1"/>
  <c r="BI495" i="2"/>
  <c r="BH495" i="2"/>
  <c r="BG495" i="2"/>
  <c r="BF495" i="2"/>
  <c r="T495" i="2"/>
  <c r="R495" i="2"/>
  <c r="P495" i="2"/>
  <c r="BK495" i="2"/>
  <c r="J495" i="2"/>
  <c r="BE495" i="2"/>
  <c r="BI492" i="2"/>
  <c r="BH492" i="2"/>
  <c r="BG492" i="2"/>
  <c r="BF492" i="2"/>
  <c r="T492" i="2"/>
  <c r="R492" i="2"/>
  <c r="P492" i="2"/>
  <c r="BK492" i="2"/>
  <c r="J492" i="2"/>
  <c r="BE492" i="2" s="1"/>
  <c r="BI488" i="2"/>
  <c r="BH488" i="2"/>
  <c r="BG488" i="2"/>
  <c r="BF488" i="2"/>
  <c r="T488" i="2"/>
  <c r="R488" i="2"/>
  <c r="P488" i="2"/>
  <c r="BK488" i="2"/>
  <c r="J488" i="2"/>
  <c r="BE488" i="2"/>
  <c r="BI486" i="2"/>
  <c r="BH486" i="2"/>
  <c r="BG486" i="2"/>
  <c r="BF486" i="2"/>
  <c r="T486" i="2"/>
  <c r="R486" i="2"/>
  <c r="P486" i="2"/>
  <c r="BK486" i="2"/>
  <c r="J486" i="2"/>
  <c r="BE486" i="2"/>
  <c r="BI485" i="2"/>
  <c r="BH485" i="2"/>
  <c r="BG485" i="2"/>
  <c r="BF485" i="2"/>
  <c r="T485" i="2"/>
  <c r="R485" i="2"/>
  <c r="P485" i="2"/>
  <c r="BK485" i="2"/>
  <c r="J485" i="2"/>
  <c r="BE485" i="2"/>
  <c r="BI483" i="2"/>
  <c r="BH483" i="2"/>
  <c r="BG483" i="2"/>
  <c r="BF483" i="2"/>
  <c r="T483" i="2"/>
  <c r="R483" i="2"/>
  <c r="P483" i="2"/>
  <c r="BK483" i="2"/>
  <c r="J483" i="2"/>
  <c r="BE483" i="2"/>
  <c r="BI481" i="2"/>
  <c r="BH481" i="2"/>
  <c r="BG481" i="2"/>
  <c r="BF481" i="2"/>
  <c r="T481" i="2"/>
  <c r="R481" i="2"/>
  <c r="P481" i="2"/>
  <c r="BK481" i="2"/>
  <c r="J481" i="2"/>
  <c r="BE481" i="2"/>
  <c r="BI478" i="2"/>
  <c r="BH478" i="2"/>
  <c r="BG478" i="2"/>
  <c r="BF478" i="2"/>
  <c r="T478" i="2"/>
  <c r="R478" i="2"/>
  <c r="P478" i="2"/>
  <c r="BK478" i="2"/>
  <c r="J478" i="2"/>
  <c r="BE478" i="2"/>
  <c r="BI474" i="2"/>
  <c r="BH474" i="2"/>
  <c r="BG474" i="2"/>
  <c r="BF474" i="2"/>
  <c r="T474" i="2"/>
  <c r="T473" i="2"/>
  <c r="R474" i="2"/>
  <c r="R473" i="2"/>
  <c r="P474" i="2"/>
  <c r="P473" i="2"/>
  <c r="BK474" i="2"/>
  <c r="J474" i="2"/>
  <c r="BE474" i="2" s="1"/>
  <c r="BI472" i="2"/>
  <c r="BH472" i="2"/>
  <c r="BG472" i="2"/>
  <c r="BF472" i="2"/>
  <c r="T472" i="2"/>
  <c r="R472" i="2"/>
  <c r="P472" i="2"/>
  <c r="BK472" i="2"/>
  <c r="J472" i="2"/>
  <c r="BE472" i="2"/>
  <c r="BI471" i="2"/>
  <c r="BH471" i="2"/>
  <c r="BG471" i="2"/>
  <c r="BF471" i="2"/>
  <c r="T471" i="2"/>
  <c r="R471" i="2"/>
  <c r="P471" i="2"/>
  <c r="BK471" i="2"/>
  <c r="J471" i="2"/>
  <c r="BE471" i="2"/>
  <c r="BI467" i="2"/>
  <c r="BH467" i="2"/>
  <c r="BG467" i="2"/>
  <c r="BF467" i="2"/>
  <c r="T467" i="2"/>
  <c r="R467" i="2"/>
  <c r="P467" i="2"/>
  <c r="BK467" i="2"/>
  <c r="J467" i="2"/>
  <c r="BE467" i="2"/>
  <c r="BI464" i="2"/>
  <c r="BH464" i="2"/>
  <c r="BG464" i="2"/>
  <c r="BF464" i="2"/>
  <c r="T464" i="2"/>
  <c r="R464" i="2"/>
  <c r="P464" i="2"/>
  <c r="BK464" i="2"/>
  <c r="J464" i="2"/>
  <c r="BE464" i="2"/>
  <c r="BI463" i="2"/>
  <c r="BH463" i="2"/>
  <c r="BG463" i="2"/>
  <c r="BF463" i="2"/>
  <c r="T463" i="2"/>
  <c r="R463" i="2"/>
  <c r="P463" i="2"/>
  <c r="BK463" i="2"/>
  <c r="J463" i="2"/>
  <c r="BE463" i="2"/>
  <c r="BI460" i="2"/>
  <c r="BH460" i="2"/>
  <c r="BG460" i="2"/>
  <c r="BF460" i="2"/>
  <c r="T460" i="2"/>
  <c r="R460" i="2"/>
  <c r="P460" i="2"/>
  <c r="BK460" i="2"/>
  <c r="J460" i="2"/>
  <c r="BE460" i="2"/>
  <c r="BI459" i="2"/>
  <c r="BH459" i="2"/>
  <c r="BG459" i="2"/>
  <c r="BF459" i="2"/>
  <c r="T459" i="2"/>
  <c r="R459" i="2"/>
  <c r="P459" i="2"/>
  <c r="BK459" i="2"/>
  <c r="J459" i="2"/>
  <c r="BE459" i="2"/>
  <c r="BI456" i="2"/>
  <c r="BH456" i="2"/>
  <c r="BG456" i="2"/>
  <c r="BF456" i="2"/>
  <c r="T456" i="2"/>
  <c r="R456" i="2"/>
  <c r="P456" i="2"/>
  <c r="BK456" i="2"/>
  <c r="J456" i="2"/>
  <c r="BE456" i="2"/>
  <c r="BI452" i="2"/>
  <c r="BH452" i="2"/>
  <c r="BG452" i="2"/>
  <c r="BF452" i="2"/>
  <c r="T452" i="2"/>
  <c r="R452" i="2"/>
  <c r="P452" i="2"/>
  <c r="BK452" i="2"/>
  <c r="J452" i="2"/>
  <c r="BE452" i="2" s="1"/>
  <c r="BI450" i="2"/>
  <c r="BH450" i="2"/>
  <c r="BG450" i="2"/>
  <c r="BF450" i="2"/>
  <c r="T450" i="2"/>
  <c r="R450" i="2"/>
  <c r="P450" i="2"/>
  <c r="BK450" i="2"/>
  <c r="J450" i="2"/>
  <c r="BE450" i="2" s="1"/>
  <c r="BI445" i="2"/>
  <c r="BH445" i="2"/>
  <c r="BG445" i="2"/>
  <c r="BF445" i="2"/>
  <c r="T445" i="2"/>
  <c r="R445" i="2"/>
  <c r="P445" i="2"/>
  <c r="BK445" i="2"/>
  <c r="J445" i="2"/>
  <c r="BE445" i="2" s="1"/>
  <c r="BI442" i="2"/>
  <c r="BH442" i="2"/>
  <c r="BG442" i="2"/>
  <c r="BF442" i="2"/>
  <c r="T442" i="2"/>
  <c r="R442" i="2"/>
  <c r="P442" i="2"/>
  <c r="BK442" i="2"/>
  <c r="J442" i="2"/>
  <c r="BE442" i="2" s="1"/>
  <c r="BI439" i="2"/>
  <c r="BH439" i="2"/>
  <c r="BG439" i="2"/>
  <c r="BF439" i="2"/>
  <c r="T439" i="2"/>
  <c r="R439" i="2"/>
  <c r="P439" i="2"/>
  <c r="BK439" i="2"/>
  <c r="J439" i="2"/>
  <c r="BE439" i="2" s="1"/>
  <c r="BI435" i="2"/>
  <c r="BH435" i="2"/>
  <c r="BG435" i="2"/>
  <c r="BF435" i="2"/>
  <c r="T435" i="2"/>
  <c r="R435" i="2"/>
  <c r="P435" i="2"/>
  <c r="BK435" i="2"/>
  <c r="J435" i="2"/>
  <c r="BE435" i="2" s="1"/>
  <c r="BI433" i="2"/>
  <c r="BH433" i="2"/>
  <c r="BG433" i="2"/>
  <c r="BF433" i="2"/>
  <c r="T433" i="2"/>
  <c r="R433" i="2"/>
  <c r="P433" i="2"/>
  <c r="BK433" i="2"/>
  <c r="J433" i="2"/>
  <c r="BE433" i="2"/>
  <c r="BI430" i="2"/>
  <c r="BH430" i="2"/>
  <c r="BG430" i="2"/>
  <c r="BF430" i="2"/>
  <c r="T430" i="2"/>
  <c r="R430" i="2"/>
  <c r="P430" i="2"/>
  <c r="BK430" i="2"/>
  <c r="J430" i="2"/>
  <c r="BE430" i="2" s="1"/>
  <c r="BI427" i="2"/>
  <c r="BH427" i="2"/>
  <c r="BG427" i="2"/>
  <c r="BF427" i="2"/>
  <c r="T427" i="2"/>
  <c r="R427" i="2"/>
  <c r="P427" i="2"/>
  <c r="BK427" i="2"/>
  <c r="J427" i="2"/>
  <c r="BE427" i="2"/>
  <c r="BI425" i="2"/>
  <c r="BH425" i="2"/>
  <c r="BG425" i="2"/>
  <c r="BF425" i="2"/>
  <c r="T425" i="2"/>
  <c r="R425" i="2"/>
  <c r="P425" i="2"/>
  <c r="BK425" i="2"/>
  <c r="J425" i="2"/>
  <c r="BE425" i="2" s="1"/>
  <c r="BI420" i="2"/>
  <c r="BH420" i="2"/>
  <c r="BG420" i="2"/>
  <c r="BF420" i="2"/>
  <c r="T420" i="2"/>
  <c r="R420" i="2"/>
  <c r="P420" i="2"/>
  <c r="BK420" i="2"/>
  <c r="J420" i="2"/>
  <c r="BE420" i="2"/>
  <c r="BI418" i="2"/>
  <c r="BH418" i="2"/>
  <c r="BG418" i="2"/>
  <c r="BF418" i="2"/>
  <c r="T418" i="2"/>
  <c r="R418" i="2"/>
  <c r="P418" i="2"/>
  <c r="BK418" i="2"/>
  <c r="J418" i="2"/>
  <c r="BE418" i="2" s="1"/>
  <c r="BI412" i="2"/>
  <c r="BH412" i="2"/>
  <c r="BG412" i="2"/>
  <c r="BF412" i="2"/>
  <c r="T412" i="2"/>
  <c r="R412" i="2"/>
  <c r="P412" i="2"/>
  <c r="BK412" i="2"/>
  <c r="J412" i="2"/>
  <c r="BE412" i="2"/>
  <c r="BI410" i="2"/>
  <c r="BH410" i="2"/>
  <c r="BG410" i="2"/>
  <c r="BF410" i="2"/>
  <c r="T410" i="2"/>
  <c r="R410" i="2"/>
  <c r="P410" i="2"/>
  <c r="BK410" i="2"/>
  <c r="J410" i="2"/>
  <c r="BE410" i="2" s="1"/>
  <c r="BI408" i="2"/>
  <c r="BH408" i="2"/>
  <c r="BG408" i="2"/>
  <c r="BF408" i="2"/>
  <c r="T408" i="2"/>
  <c r="R408" i="2"/>
  <c r="P408" i="2"/>
  <c r="BK408" i="2"/>
  <c r="J408" i="2"/>
  <c r="BE408" i="2"/>
  <c r="BI395" i="2"/>
  <c r="BH395" i="2"/>
  <c r="BG395" i="2"/>
  <c r="BF395" i="2"/>
  <c r="T395" i="2"/>
  <c r="R395" i="2"/>
  <c r="P395" i="2"/>
  <c r="BK395" i="2"/>
  <c r="J395" i="2"/>
  <c r="BE395" i="2" s="1"/>
  <c r="BI393" i="2"/>
  <c r="BH393" i="2"/>
  <c r="BG393" i="2"/>
  <c r="BF393" i="2"/>
  <c r="T393" i="2"/>
  <c r="R393" i="2"/>
  <c r="P393" i="2"/>
  <c r="BK393" i="2"/>
  <c r="J393" i="2"/>
  <c r="BE393" i="2"/>
  <c r="BI387" i="2"/>
  <c r="BH387" i="2"/>
  <c r="BG387" i="2"/>
  <c r="BF387" i="2"/>
  <c r="T387" i="2"/>
  <c r="R387" i="2"/>
  <c r="P387" i="2"/>
  <c r="BK387" i="2"/>
  <c r="J387" i="2"/>
  <c r="BE387" i="2" s="1"/>
  <c r="BI385" i="2"/>
  <c r="BH385" i="2"/>
  <c r="BG385" i="2"/>
  <c r="BF385" i="2"/>
  <c r="T385" i="2"/>
  <c r="R385" i="2"/>
  <c r="P385" i="2"/>
  <c r="BK385" i="2"/>
  <c r="J385" i="2"/>
  <c r="BE385" i="2"/>
  <c r="BI382" i="2"/>
  <c r="BH382" i="2"/>
  <c r="BG382" i="2"/>
  <c r="BF382" i="2"/>
  <c r="T382" i="2"/>
  <c r="R382" i="2"/>
  <c r="P382" i="2"/>
  <c r="BK382" i="2"/>
  <c r="J382" i="2"/>
  <c r="BE382" i="2" s="1"/>
  <c r="BI380" i="2"/>
  <c r="BH380" i="2"/>
  <c r="BG380" i="2"/>
  <c r="BF380" i="2"/>
  <c r="T380" i="2"/>
  <c r="R380" i="2"/>
  <c r="P380" i="2"/>
  <c r="BK380" i="2"/>
  <c r="J380" i="2"/>
  <c r="BE380" i="2"/>
  <c r="BI376" i="2"/>
  <c r="BH376" i="2"/>
  <c r="BG376" i="2"/>
  <c r="BF376" i="2"/>
  <c r="T376" i="2"/>
  <c r="R376" i="2"/>
  <c r="P376" i="2"/>
  <c r="BK376" i="2"/>
  <c r="J376" i="2"/>
  <c r="BE376" i="2" s="1"/>
  <c r="BI375" i="2"/>
  <c r="BH375" i="2"/>
  <c r="BG375" i="2"/>
  <c r="BF375" i="2"/>
  <c r="T375" i="2"/>
  <c r="R375" i="2"/>
  <c r="P375" i="2"/>
  <c r="BK375" i="2"/>
  <c r="J375" i="2"/>
  <c r="BE375" i="2"/>
  <c r="BI373" i="2"/>
  <c r="BH373" i="2"/>
  <c r="BG373" i="2"/>
  <c r="BF373" i="2"/>
  <c r="T373" i="2"/>
  <c r="R373" i="2"/>
  <c r="P373" i="2"/>
  <c r="BK373" i="2"/>
  <c r="J373" i="2"/>
  <c r="BE373" i="2" s="1"/>
  <c r="BI366" i="2"/>
  <c r="BH366" i="2"/>
  <c r="BG366" i="2"/>
  <c r="BF366" i="2"/>
  <c r="T366" i="2"/>
  <c r="R366" i="2"/>
  <c r="P366" i="2"/>
  <c r="BK366" i="2"/>
  <c r="J366" i="2"/>
  <c r="BE366" i="2"/>
  <c r="BI360" i="2"/>
  <c r="BH360" i="2"/>
  <c r="BG360" i="2"/>
  <c r="BF360" i="2"/>
  <c r="T360" i="2"/>
  <c r="R360" i="2"/>
  <c r="P360" i="2"/>
  <c r="BK360" i="2"/>
  <c r="J360" i="2"/>
  <c r="BE360" i="2" s="1"/>
  <c r="BI358" i="2"/>
  <c r="BH358" i="2"/>
  <c r="BG358" i="2"/>
  <c r="BF358" i="2"/>
  <c r="T358" i="2"/>
  <c r="R358" i="2"/>
  <c r="P358" i="2"/>
  <c r="BK358" i="2"/>
  <c r="J358" i="2"/>
  <c r="BE358" i="2"/>
  <c r="BI356" i="2"/>
  <c r="BH356" i="2"/>
  <c r="BG356" i="2"/>
  <c r="BF356" i="2"/>
  <c r="T356" i="2"/>
  <c r="R356" i="2"/>
  <c r="P356" i="2"/>
  <c r="BK356" i="2"/>
  <c r="J356" i="2"/>
  <c r="BE356" i="2" s="1"/>
  <c r="BI355" i="2"/>
  <c r="BH355" i="2"/>
  <c r="BG355" i="2"/>
  <c r="BF355" i="2"/>
  <c r="T355" i="2"/>
  <c r="R355" i="2"/>
  <c r="P355" i="2"/>
  <c r="BK355" i="2"/>
  <c r="J355" i="2"/>
  <c r="BE355" i="2"/>
  <c r="BI347" i="2"/>
  <c r="BH347" i="2"/>
  <c r="BG347" i="2"/>
  <c r="BF347" i="2"/>
  <c r="T347" i="2"/>
  <c r="R347" i="2"/>
  <c r="P347" i="2"/>
  <c r="BK347" i="2"/>
  <c r="J347" i="2"/>
  <c r="BE347" i="2" s="1"/>
  <c r="BI343" i="2"/>
  <c r="BH343" i="2"/>
  <c r="BG343" i="2"/>
  <c r="BF343" i="2"/>
  <c r="T343" i="2"/>
  <c r="R343" i="2"/>
  <c r="P343" i="2"/>
  <c r="BK343" i="2"/>
  <c r="J343" i="2"/>
  <c r="BE343" i="2"/>
  <c r="BI341" i="2"/>
  <c r="BH341" i="2"/>
  <c r="BG341" i="2"/>
  <c r="BF341" i="2"/>
  <c r="T341" i="2"/>
  <c r="R341" i="2"/>
  <c r="R338" i="2" s="1"/>
  <c r="P341" i="2"/>
  <c r="BK341" i="2"/>
  <c r="J341" i="2"/>
  <c r="BE341" i="2" s="1"/>
  <c r="BI340" i="2"/>
  <c r="BH340" i="2"/>
  <c r="BG340" i="2"/>
  <c r="BF340" i="2"/>
  <c r="T340" i="2"/>
  <c r="R340" i="2"/>
  <c r="P340" i="2"/>
  <c r="BK340" i="2"/>
  <c r="J340" i="2"/>
  <c r="BE340" i="2"/>
  <c r="BI339" i="2"/>
  <c r="BH339" i="2"/>
  <c r="BG339" i="2"/>
  <c r="BF339" i="2"/>
  <c r="T339" i="2"/>
  <c r="T338" i="2"/>
  <c r="R339" i="2"/>
  <c r="P339" i="2"/>
  <c r="P338" i="2"/>
  <c r="BK339" i="2"/>
  <c r="J339" i="2"/>
  <c r="BE339" i="2" s="1"/>
  <c r="BI334" i="2"/>
  <c r="BH334" i="2"/>
  <c r="BG334" i="2"/>
  <c r="BF334" i="2"/>
  <c r="T334" i="2"/>
  <c r="R334" i="2"/>
  <c r="R328" i="2" s="1"/>
  <c r="P334" i="2"/>
  <c r="BK334" i="2"/>
  <c r="J334" i="2"/>
  <c r="BE334" i="2"/>
  <c r="BI332" i="2"/>
  <c r="BH332" i="2"/>
  <c r="BG332" i="2"/>
  <c r="BF332" i="2"/>
  <c r="T332" i="2"/>
  <c r="R332" i="2"/>
  <c r="P332" i="2"/>
  <c r="BK332" i="2"/>
  <c r="J332" i="2"/>
  <c r="BE332" i="2" s="1"/>
  <c r="BI329" i="2"/>
  <c r="BH329" i="2"/>
  <c r="BG329" i="2"/>
  <c r="BF329" i="2"/>
  <c r="T329" i="2"/>
  <c r="T328" i="2"/>
  <c r="R329" i="2"/>
  <c r="P329" i="2"/>
  <c r="P328" i="2"/>
  <c r="BK329" i="2"/>
  <c r="J329" i="2"/>
  <c r="BE329" i="2" s="1"/>
  <c r="BI325" i="2"/>
  <c r="BH325" i="2"/>
  <c r="BG325" i="2"/>
  <c r="BF325" i="2"/>
  <c r="T325" i="2"/>
  <c r="R325" i="2"/>
  <c r="P325" i="2"/>
  <c r="BK325" i="2"/>
  <c r="J325" i="2"/>
  <c r="BE325" i="2"/>
  <c r="BI320" i="2"/>
  <c r="BH320" i="2"/>
  <c r="BG320" i="2"/>
  <c r="BF320" i="2"/>
  <c r="T320" i="2"/>
  <c r="R320" i="2"/>
  <c r="P320" i="2"/>
  <c r="BK320" i="2"/>
  <c r="J320" i="2"/>
  <c r="BE320" i="2" s="1"/>
  <c r="BI318" i="2"/>
  <c r="BH318" i="2"/>
  <c r="BG318" i="2"/>
  <c r="BF318" i="2"/>
  <c r="T318" i="2"/>
  <c r="R318" i="2"/>
  <c r="P318" i="2"/>
  <c r="BK318" i="2"/>
  <c r="J318" i="2"/>
  <c r="BE318" i="2"/>
  <c r="BI317" i="2"/>
  <c r="BH317" i="2"/>
  <c r="BG317" i="2"/>
  <c r="BF317" i="2"/>
  <c r="T317" i="2"/>
  <c r="R317" i="2"/>
  <c r="P317" i="2"/>
  <c r="BK317" i="2"/>
  <c r="J317" i="2"/>
  <c r="BE317" i="2" s="1"/>
  <c r="BI314" i="2"/>
  <c r="BH314" i="2"/>
  <c r="BG314" i="2"/>
  <c r="BF314" i="2"/>
  <c r="T314" i="2"/>
  <c r="R314" i="2"/>
  <c r="P314" i="2"/>
  <c r="BK314" i="2"/>
  <c r="J314" i="2"/>
  <c r="BE314" i="2"/>
  <c r="BI312" i="2"/>
  <c r="BH312" i="2"/>
  <c r="BG312" i="2"/>
  <c r="BF312" i="2"/>
  <c r="T312" i="2"/>
  <c r="R312" i="2"/>
  <c r="P312" i="2"/>
  <c r="BK312" i="2"/>
  <c r="J312" i="2"/>
  <c r="BE312" i="2" s="1"/>
  <c r="BI309" i="2"/>
  <c r="BH309" i="2"/>
  <c r="BG309" i="2"/>
  <c r="BF309" i="2"/>
  <c r="T309" i="2"/>
  <c r="R309" i="2"/>
  <c r="P309" i="2"/>
  <c r="BK309" i="2"/>
  <c r="J309" i="2"/>
  <c r="BE309" i="2"/>
  <c r="BI305" i="2"/>
  <c r="BH305" i="2"/>
  <c r="BG305" i="2"/>
  <c r="BF305" i="2"/>
  <c r="T305" i="2"/>
  <c r="R305" i="2"/>
  <c r="P305" i="2"/>
  <c r="BK305" i="2"/>
  <c r="J305" i="2"/>
  <c r="BE305" i="2" s="1"/>
  <c r="BI304" i="2"/>
  <c r="BH304" i="2"/>
  <c r="BG304" i="2"/>
  <c r="BF304" i="2"/>
  <c r="T304" i="2"/>
  <c r="R304" i="2"/>
  <c r="R298" i="2" s="1"/>
  <c r="P304" i="2"/>
  <c r="BK304" i="2"/>
  <c r="J304" i="2"/>
  <c r="BE304" i="2"/>
  <c r="BI300" i="2"/>
  <c r="BH300" i="2"/>
  <c r="BG300" i="2"/>
  <c r="BF300" i="2"/>
  <c r="T300" i="2"/>
  <c r="R300" i="2"/>
  <c r="P300" i="2"/>
  <c r="BK300" i="2"/>
  <c r="J300" i="2"/>
  <c r="BE300" i="2" s="1"/>
  <c r="BI299" i="2"/>
  <c r="BH299" i="2"/>
  <c r="BG299" i="2"/>
  <c r="BF299" i="2"/>
  <c r="T299" i="2"/>
  <c r="T298" i="2"/>
  <c r="R299" i="2"/>
  <c r="P299" i="2"/>
  <c r="P298" i="2"/>
  <c r="BK299" i="2"/>
  <c r="J299" i="2"/>
  <c r="BE299" i="2" s="1"/>
  <c r="BI297" i="2"/>
  <c r="BH297" i="2"/>
  <c r="BG297" i="2"/>
  <c r="BF297" i="2"/>
  <c r="T297" i="2"/>
  <c r="R297" i="2"/>
  <c r="P297" i="2"/>
  <c r="BK297" i="2"/>
  <c r="J297" i="2"/>
  <c r="BE297" i="2" s="1"/>
  <c r="BI296" i="2"/>
  <c r="BH296" i="2"/>
  <c r="BG296" i="2"/>
  <c r="BF296" i="2"/>
  <c r="T296" i="2"/>
  <c r="R296" i="2"/>
  <c r="P296" i="2"/>
  <c r="BK296" i="2"/>
  <c r="J296" i="2"/>
  <c r="BE296" i="2"/>
  <c r="BI294" i="2"/>
  <c r="BH294" i="2"/>
  <c r="BG294" i="2"/>
  <c r="BF294" i="2"/>
  <c r="T294" i="2"/>
  <c r="R294" i="2"/>
  <c r="P294" i="2"/>
  <c r="BK294" i="2"/>
  <c r="J294" i="2"/>
  <c r="BE294" i="2" s="1"/>
  <c r="BI293" i="2"/>
  <c r="BH293" i="2"/>
  <c r="BG293" i="2"/>
  <c r="BF293" i="2"/>
  <c r="T293" i="2"/>
  <c r="R293" i="2"/>
  <c r="P293" i="2"/>
  <c r="BK293" i="2"/>
  <c r="J293" i="2"/>
  <c r="BE293" i="2"/>
  <c r="BI291" i="2"/>
  <c r="BH291" i="2"/>
  <c r="BG291" i="2"/>
  <c r="BF291" i="2"/>
  <c r="T291" i="2"/>
  <c r="R291" i="2"/>
  <c r="P291" i="2"/>
  <c r="BK291" i="2"/>
  <c r="J291" i="2"/>
  <c r="BE291" i="2" s="1"/>
  <c r="BI288" i="2"/>
  <c r="BH288" i="2"/>
  <c r="BG288" i="2"/>
  <c r="BF288" i="2"/>
  <c r="T288" i="2"/>
  <c r="R288" i="2"/>
  <c r="P288" i="2"/>
  <c r="BK288" i="2"/>
  <c r="J288" i="2"/>
  <c r="BE288" i="2"/>
  <c r="BI287" i="2"/>
  <c r="BH287" i="2"/>
  <c r="BG287" i="2"/>
  <c r="BF287" i="2"/>
  <c r="T287" i="2"/>
  <c r="R287" i="2"/>
  <c r="P287" i="2"/>
  <c r="BK287" i="2"/>
  <c r="J287" i="2"/>
  <c r="BE287" i="2" s="1"/>
  <c r="BI282" i="2"/>
  <c r="BH282" i="2"/>
  <c r="BG282" i="2"/>
  <c r="BF282" i="2"/>
  <c r="T282" i="2"/>
  <c r="R282" i="2"/>
  <c r="P282" i="2"/>
  <c r="BK282" i="2"/>
  <c r="J282" i="2"/>
  <c r="BE282" i="2"/>
  <c r="BI277" i="2"/>
  <c r="BH277" i="2"/>
  <c r="BG277" i="2"/>
  <c r="BF277" i="2"/>
  <c r="T277" i="2"/>
  <c r="R277" i="2"/>
  <c r="P277" i="2"/>
  <c r="BK277" i="2"/>
  <c r="J277" i="2"/>
  <c r="BE277" i="2" s="1"/>
  <c r="BI273" i="2"/>
  <c r="BH273" i="2"/>
  <c r="BG273" i="2"/>
  <c r="BF273" i="2"/>
  <c r="T273" i="2"/>
  <c r="R273" i="2"/>
  <c r="P273" i="2"/>
  <c r="BK273" i="2"/>
  <c r="J273" i="2"/>
  <c r="BE273" i="2"/>
  <c r="BI271" i="2"/>
  <c r="BH271" i="2"/>
  <c r="BG271" i="2"/>
  <c r="BF271" i="2"/>
  <c r="T271" i="2"/>
  <c r="R271" i="2"/>
  <c r="P271" i="2"/>
  <c r="BK271" i="2"/>
  <c r="J271" i="2"/>
  <c r="BE271" i="2" s="1"/>
  <c r="BI265" i="2"/>
  <c r="BH265" i="2"/>
  <c r="BG265" i="2"/>
  <c r="BF265" i="2"/>
  <c r="T265" i="2"/>
  <c r="R265" i="2"/>
  <c r="P265" i="2"/>
  <c r="BK265" i="2"/>
  <c r="J265" i="2"/>
  <c r="BE265" i="2"/>
  <c r="BI260" i="2"/>
  <c r="BH260" i="2"/>
  <c r="BG260" i="2"/>
  <c r="BF260" i="2"/>
  <c r="T260" i="2"/>
  <c r="R260" i="2"/>
  <c r="P260" i="2"/>
  <c r="BK260" i="2"/>
  <c r="J260" i="2"/>
  <c r="BE260" i="2" s="1"/>
  <c r="BI254" i="2"/>
  <c r="BH254" i="2"/>
  <c r="BG254" i="2"/>
  <c r="BF254" i="2"/>
  <c r="T254" i="2"/>
  <c r="R254" i="2"/>
  <c r="P254" i="2"/>
  <c r="BK254" i="2"/>
  <c r="J254" i="2"/>
  <c r="BE254" i="2"/>
  <c r="BI250" i="2"/>
  <c r="BH250" i="2"/>
  <c r="BG250" i="2"/>
  <c r="BF250" i="2"/>
  <c r="T250" i="2"/>
  <c r="R250" i="2"/>
  <c r="P250" i="2"/>
  <c r="BK250" i="2"/>
  <c r="J250" i="2"/>
  <c r="BE250" i="2" s="1"/>
  <c r="BI246" i="2"/>
  <c r="BH246" i="2"/>
  <c r="BG246" i="2"/>
  <c r="BF246" i="2"/>
  <c r="T246" i="2"/>
  <c r="T245" i="2"/>
  <c r="R246" i="2"/>
  <c r="R245" i="2"/>
  <c r="P246" i="2"/>
  <c r="P245" i="2"/>
  <c r="BK246" i="2"/>
  <c r="J246" i="2"/>
  <c r="BE246" i="2" s="1"/>
  <c r="BI244" i="2"/>
  <c r="BH244" i="2"/>
  <c r="BG244" i="2"/>
  <c r="BF244" i="2"/>
  <c r="T244" i="2"/>
  <c r="R244" i="2"/>
  <c r="P244" i="2"/>
  <c r="BK244" i="2"/>
  <c r="J244" i="2"/>
  <c r="BE244" i="2"/>
  <c r="BI233" i="2"/>
  <c r="BH233" i="2"/>
  <c r="BG233" i="2"/>
  <c r="BF233" i="2"/>
  <c r="T233" i="2"/>
  <c r="R233" i="2"/>
  <c r="P233" i="2"/>
  <c r="BK233" i="2"/>
  <c r="J233" i="2"/>
  <c r="BE233" i="2" s="1"/>
  <c r="BI221" i="2"/>
  <c r="BH221" i="2"/>
  <c r="BG221" i="2"/>
  <c r="BF221" i="2"/>
  <c r="T221" i="2"/>
  <c r="R221" i="2"/>
  <c r="P221" i="2"/>
  <c r="BK221" i="2"/>
  <c r="J221" i="2"/>
  <c r="BE221" i="2"/>
  <c r="BI215" i="2"/>
  <c r="BH215" i="2"/>
  <c r="BG215" i="2"/>
  <c r="BF215" i="2"/>
  <c r="T215" i="2"/>
  <c r="R215" i="2"/>
  <c r="P215" i="2"/>
  <c r="BK215" i="2"/>
  <c r="J215" i="2"/>
  <c r="BE215" i="2" s="1"/>
  <c r="BI210" i="2"/>
  <c r="BH210" i="2"/>
  <c r="BG210" i="2"/>
  <c r="BF210" i="2"/>
  <c r="T210" i="2"/>
  <c r="R210" i="2"/>
  <c r="P210" i="2"/>
  <c r="BK210" i="2"/>
  <c r="J210" i="2"/>
  <c r="BE210" i="2"/>
  <c r="BI205" i="2"/>
  <c r="BH205" i="2"/>
  <c r="BG205" i="2"/>
  <c r="BF205" i="2"/>
  <c r="T205" i="2"/>
  <c r="R205" i="2"/>
  <c r="P205" i="2"/>
  <c r="BK205" i="2"/>
  <c r="J205" i="2"/>
  <c r="BE205" i="2" s="1"/>
  <c r="BI201" i="2"/>
  <c r="BH201" i="2"/>
  <c r="BG201" i="2"/>
  <c r="BF201" i="2"/>
  <c r="T201" i="2"/>
  <c r="R201" i="2"/>
  <c r="P201" i="2"/>
  <c r="BK201" i="2"/>
  <c r="J201" i="2"/>
  <c r="BE201" i="2"/>
  <c r="BI187" i="2"/>
  <c r="BH187" i="2"/>
  <c r="BG187" i="2"/>
  <c r="BF187" i="2"/>
  <c r="T187" i="2"/>
  <c r="R187" i="2"/>
  <c r="P187" i="2"/>
  <c r="BK187" i="2"/>
  <c r="J187" i="2"/>
  <c r="BE187" i="2" s="1"/>
  <c r="BI183" i="2"/>
  <c r="BH183" i="2"/>
  <c r="BG183" i="2"/>
  <c r="BF183" i="2"/>
  <c r="T183" i="2"/>
  <c r="R183" i="2"/>
  <c r="P183" i="2"/>
  <c r="BK183" i="2"/>
  <c r="J183" i="2"/>
  <c r="BE183" i="2"/>
  <c r="BI179" i="2"/>
  <c r="BH179" i="2"/>
  <c r="BG179" i="2"/>
  <c r="BF179" i="2"/>
  <c r="T179" i="2"/>
  <c r="R179" i="2"/>
  <c r="P179" i="2"/>
  <c r="BK179" i="2"/>
  <c r="J179" i="2"/>
  <c r="BE179" i="2" s="1"/>
  <c r="BI178" i="2"/>
  <c r="BH178" i="2"/>
  <c r="BG178" i="2"/>
  <c r="BF178" i="2"/>
  <c r="T178" i="2"/>
  <c r="R178" i="2"/>
  <c r="P178" i="2"/>
  <c r="BK178" i="2"/>
  <c r="J178" i="2"/>
  <c r="BE178" i="2"/>
  <c r="BI174" i="2"/>
  <c r="BH174" i="2"/>
  <c r="BG174" i="2"/>
  <c r="BF174" i="2"/>
  <c r="T174" i="2"/>
  <c r="R174" i="2"/>
  <c r="P174" i="2"/>
  <c r="BK174" i="2"/>
  <c r="J174" i="2"/>
  <c r="BE174" i="2" s="1"/>
  <c r="BI170" i="2"/>
  <c r="BH170" i="2"/>
  <c r="BG170" i="2"/>
  <c r="BF170" i="2"/>
  <c r="T170" i="2"/>
  <c r="T169" i="2"/>
  <c r="R170" i="2"/>
  <c r="R169" i="2"/>
  <c r="P170" i="2"/>
  <c r="P169" i="2"/>
  <c r="BK170" i="2"/>
  <c r="BK169" i="2" s="1"/>
  <c r="J169" i="2" s="1"/>
  <c r="J55" i="2" s="1"/>
  <c r="J170" i="2"/>
  <c r="BE170" i="2" s="1"/>
  <c r="BI167" i="2"/>
  <c r="BH167" i="2"/>
  <c r="BG167" i="2"/>
  <c r="BF167" i="2"/>
  <c r="T167" i="2"/>
  <c r="R167" i="2"/>
  <c r="P167" i="2"/>
  <c r="BK167" i="2"/>
  <c r="J167" i="2"/>
  <c r="BE167" i="2"/>
  <c r="BI165" i="2"/>
  <c r="BH165" i="2"/>
  <c r="BG165" i="2"/>
  <c r="BF165" i="2"/>
  <c r="T165" i="2"/>
  <c r="R165" i="2"/>
  <c r="P165" i="2"/>
  <c r="BK165" i="2"/>
  <c r="J165" i="2"/>
  <c r="BE165" i="2" s="1"/>
  <c r="BI163" i="2"/>
  <c r="BH163" i="2"/>
  <c r="BG163" i="2"/>
  <c r="BF163" i="2"/>
  <c r="T163" i="2"/>
  <c r="R163" i="2"/>
  <c r="P163" i="2"/>
  <c r="BK163" i="2"/>
  <c r="J163" i="2"/>
  <c r="BE163" i="2"/>
  <c r="BI160" i="2"/>
  <c r="BH160" i="2"/>
  <c r="BG160" i="2"/>
  <c r="BF160" i="2"/>
  <c r="T160" i="2"/>
  <c r="R160" i="2"/>
  <c r="P160" i="2"/>
  <c r="BK160" i="2"/>
  <c r="J160" i="2"/>
  <c r="BE160" i="2" s="1"/>
  <c r="BI155" i="2"/>
  <c r="BH155" i="2"/>
  <c r="BG155" i="2"/>
  <c r="BF155" i="2"/>
  <c r="T155" i="2"/>
  <c r="R155" i="2"/>
  <c r="P155" i="2"/>
  <c r="BK155" i="2"/>
  <c r="J155" i="2"/>
  <c r="BE155" i="2"/>
  <c r="BI152" i="2"/>
  <c r="BH152" i="2"/>
  <c r="BG152" i="2"/>
  <c r="BF152" i="2"/>
  <c r="T152" i="2"/>
  <c r="R152" i="2"/>
  <c r="P152" i="2"/>
  <c r="BK152" i="2"/>
  <c r="J152" i="2"/>
  <c r="BE152" i="2" s="1"/>
  <c r="BI150" i="2"/>
  <c r="BH150" i="2"/>
  <c r="BG150" i="2"/>
  <c r="BF150" i="2"/>
  <c r="T150" i="2"/>
  <c r="R150" i="2"/>
  <c r="P150" i="2"/>
  <c r="BK150" i="2"/>
  <c r="J150" i="2"/>
  <c r="BE150" i="2"/>
  <c r="BI146" i="2"/>
  <c r="BH146" i="2"/>
  <c r="BG146" i="2"/>
  <c r="BF146" i="2"/>
  <c r="T146" i="2"/>
  <c r="R146" i="2"/>
  <c r="P146" i="2"/>
  <c r="BK146" i="2"/>
  <c r="J146" i="2"/>
  <c r="BE146" i="2" s="1"/>
  <c r="BI143" i="2"/>
  <c r="BH143" i="2"/>
  <c r="BG143" i="2"/>
  <c r="BF143" i="2"/>
  <c r="T143" i="2"/>
  <c r="R143" i="2"/>
  <c r="P143" i="2"/>
  <c r="BK143" i="2"/>
  <c r="J143" i="2"/>
  <c r="BE143" i="2"/>
  <c r="BI141" i="2"/>
  <c r="BH141" i="2"/>
  <c r="BG141" i="2"/>
  <c r="BF141" i="2"/>
  <c r="T141" i="2"/>
  <c r="R141" i="2"/>
  <c r="P141" i="2"/>
  <c r="BK141" i="2"/>
  <c r="J141" i="2"/>
  <c r="BE141" i="2" s="1"/>
  <c r="BI138" i="2"/>
  <c r="BH138" i="2"/>
  <c r="BG138" i="2"/>
  <c r="BF138" i="2"/>
  <c r="T138" i="2"/>
  <c r="R138" i="2"/>
  <c r="P138" i="2"/>
  <c r="BK138" i="2"/>
  <c r="J138" i="2"/>
  <c r="BE138" i="2"/>
  <c r="BI136" i="2"/>
  <c r="BH136" i="2"/>
  <c r="BG136" i="2"/>
  <c r="BF136" i="2"/>
  <c r="T136" i="2"/>
  <c r="R136" i="2"/>
  <c r="P136" i="2"/>
  <c r="BK136" i="2"/>
  <c r="J136" i="2"/>
  <c r="BE136" i="2" s="1"/>
  <c r="BI135" i="2"/>
  <c r="BH135" i="2"/>
  <c r="BG135" i="2"/>
  <c r="BF135" i="2"/>
  <c r="T135" i="2"/>
  <c r="R135" i="2"/>
  <c r="P135" i="2"/>
  <c r="BK135" i="2"/>
  <c r="J135" i="2"/>
  <c r="BE135" i="2"/>
  <c r="BI131" i="2"/>
  <c r="BH131" i="2"/>
  <c r="BG131" i="2"/>
  <c r="BF131" i="2"/>
  <c r="T131" i="2"/>
  <c r="R131" i="2"/>
  <c r="P131" i="2"/>
  <c r="BK131" i="2"/>
  <c r="J131" i="2"/>
  <c r="BE131" i="2" s="1"/>
  <c r="BI129" i="2"/>
  <c r="BH129" i="2"/>
  <c r="BG129" i="2"/>
  <c r="BF129" i="2"/>
  <c r="T129" i="2"/>
  <c r="R129" i="2"/>
  <c r="P129" i="2"/>
  <c r="BK129" i="2"/>
  <c r="J129" i="2"/>
  <c r="BE129" i="2"/>
  <c r="BI117" i="2"/>
  <c r="BH117" i="2"/>
  <c r="BG117" i="2"/>
  <c r="BF117" i="2"/>
  <c r="T117" i="2"/>
  <c r="R117" i="2"/>
  <c r="P117" i="2"/>
  <c r="BK117" i="2"/>
  <c r="J117" i="2"/>
  <c r="BE117" i="2" s="1"/>
  <c r="BI114" i="2"/>
  <c r="BH114" i="2"/>
  <c r="BG114" i="2"/>
  <c r="BF114" i="2"/>
  <c r="T114" i="2"/>
  <c r="R114" i="2"/>
  <c r="P114" i="2"/>
  <c r="BK114" i="2"/>
  <c r="J114" i="2"/>
  <c r="BE114" i="2"/>
  <c r="BI110" i="2"/>
  <c r="BH110" i="2"/>
  <c r="BG110" i="2"/>
  <c r="BF110" i="2"/>
  <c r="T110" i="2"/>
  <c r="R110" i="2"/>
  <c r="P110" i="2"/>
  <c r="BK110" i="2"/>
  <c r="J110" i="2"/>
  <c r="BE110" i="2" s="1"/>
  <c r="BI106" i="2"/>
  <c r="BH106" i="2"/>
  <c r="BG106" i="2"/>
  <c r="BF106" i="2"/>
  <c r="T106" i="2"/>
  <c r="T105" i="2"/>
  <c r="R106" i="2"/>
  <c r="R105" i="2"/>
  <c r="P106" i="2"/>
  <c r="P105" i="2"/>
  <c r="BK106" i="2"/>
  <c r="J106" i="2"/>
  <c r="BE106" i="2" s="1"/>
  <c r="F100" i="2"/>
  <c r="J99" i="2"/>
  <c r="F99" i="2"/>
  <c r="F97" i="2"/>
  <c r="E95" i="2"/>
  <c r="F48" i="2"/>
  <c r="J47" i="2"/>
  <c r="F47" i="2"/>
  <c r="F45" i="2"/>
  <c r="E43" i="2"/>
  <c r="J10" i="2"/>
  <c r="J45" i="2" s="1"/>
  <c r="J97" i="2"/>
  <c r="AS51" i="1"/>
  <c r="L47" i="1"/>
  <c r="AM46" i="1"/>
  <c r="L46" i="1"/>
  <c r="AM44" i="1"/>
  <c r="L44" i="1"/>
  <c r="L42" i="1"/>
  <c r="L41" i="1"/>
  <c r="BK547" i="2" l="1"/>
  <c r="BK245" i="2"/>
  <c r="J245" i="2" s="1"/>
  <c r="J56" i="2" s="1"/>
  <c r="BK850" i="2"/>
  <c r="J850" i="2" s="1"/>
  <c r="J74" i="2" s="1"/>
  <c r="F32" i="2"/>
  <c r="BD52" i="1" s="1"/>
  <c r="BD51" i="1" s="1"/>
  <c r="W30" i="1" s="1"/>
  <c r="BK473" i="2"/>
  <c r="J473" i="2" s="1"/>
  <c r="J60" i="2" s="1"/>
  <c r="BK699" i="2"/>
  <c r="J699" i="2" s="1"/>
  <c r="J71" i="2" s="1"/>
  <c r="BK338" i="2"/>
  <c r="J338" i="2" s="1"/>
  <c r="J59" i="2" s="1"/>
  <c r="BK671" i="2"/>
  <c r="J671" i="2" s="1"/>
  <c r="J70" i="2" s="1"/>
  <c r="BK328" i="2"/>
  <c r="J328" i="2" s="1"/>
  <c r="J58" i="2" s="1"/>
  <c r="P947" i="2"/>
  <c r="T952" i="2"/>
  <c r="T947" i="2" s="1"/>
  <c r="BK948" i="2"/>
  <c r="J948" i="2" s="1"/>
  <c r="J84" i="2" s="1"/>
  <c r="R948" i="2"/>
  <c r="R947" i="2" s="1"/>
  <c r="BK793" i="2"/>
  <c r="J793" i="2" s="1"/>
  <c r="J73" i="2" s="1"/>
  <c r="P533" i="2"/>
  <c r="T533" i="2"/>
  <c r="T104" i="2" s="1"/>
  <c r="P104" i="2"/>
  <c r="R533" i="2"/>
  <c r="BK533" i="2"/>
  <c r="J533" i="2" s="1"/>
  <c r="J61" i="2" s="1"/>
  <c r="BK105" i="2"/>
  <c r="F30" i="2"/>
  <c r="BB52" i="1" s="1"/>
  <c r="BB51" i="1" s="1"/>
  <c r="AX51" i="1" s="1"/>
  <c r="F31" i="2"/>
  <c r="BC52" i="1" s="1"/>
  <c r="BC51" i="1" s="1"/>
  <c r="AY51" i="1" s="1"/>
  <c r="J29" i="2"/>
  <c r="AW52" i="1" s="1"/>
  <c r="BK298" i="2"/>
  <c r="J298" i="2" s="1"/>
  <c r="J57" i="2" s="1"/>
  <c r="R546" i="2"/>
  <c r="J547" i="2"/>
  <c r="J64" i="2" s="1"/>
  <c r="BK944" i="2"/>
  <c r="J944" i="2" s="1"/>
  <c r="J81" i="2" s="1"/>
  <c r="J945" i="2"/>
  <c r="J82" i="2" s="1"/>
  <c r="J28" i="2"/>
  <c r="AV52" i="1" s="1"/>
  <c r="F28" i="2"/>
  <c r="AZ52" i="1" s="1"/>
  <c r="AZ51" i="1" s="1"/>
  <c r="R104" i="2"/>
  <c r="J105" i="2"/>
  <c r="J54" i="2" s="1"/>
  <c r="F29" i="2"/>
  <c r="BA52" i="1" s="1"/>
  <c r="BA51" i="1" s="1"/>
  <c r="BK546" i="2" l="1"/>
  <c r="J546" i="2" s="1"/>
  <c r="J63" i="2" s="1"/>
  <c r="BK104" i="2"/>
  <c r="J104" i="2" s="1"/>
  <c r="J53" i="2" s="1"/>
  <c r="P103" i="2"/>
  <c r="AU52" i="1" s="1"/>
  <c r="AU51" i="1" s="1"/>
  <c r="T103" i="2"/>
  <c r="BK947" i="2"/>
  <c r="J947" i="2" s="1"/>
  <c r="J83" i="2" s="1"/>
  <c r="AT52" i="1"/>
  <c r="W28" i="1"/>
  <c r="W29" i="1"/>
  <c r="W27" i="1"/>
  <c r="AW51" i="1"/>
  <c r="AK27" i="1" s="1"/>
  <c r="R103" i="2"/>
  <c r="W26" i="1"/>
  <c r="AV51" i="1"/>
  <c r="BK103" i="2" l="1"/>
  <c r="J103" i="2" s="1"/>
  <c r="J52" i="2" s="1"/>
  <c r="AK26" i="1"/>
  <c r="AT51" i="1"/>
  <c r="J25" i="2" l="1"/>
  <c r="J34" i="2" s="1"/>
  <c r="AG52" i="1"/>
  <c r="AG51" i="1" l="1"/>
  <c r="AN52" i="1"/>
  <c r="AN51" i="1" l="1"/>
  <c r="AK23" i="1"/>
  <c r="AK32" i="1" s="1"/>
</calcChain>
</file>

<file path=xl/sharedStrings.xml><?xml version="1.0" encoding="utf-8"?>
<sst xmlns="http://schemas.openxmlformats.org/spreadsheetml/2006/main" count="9252" uniqueCount="1912">
  <si>
    <t>Export VZ</t>
  </si>
  <si>
    <t>List obsahuje:</t>
  </si>
  <si>
    <t>1) Rekapitulace stavby</t>
  </si>
  <si>
    <t>2) Rekapitulace objektů stavby a soupisů prací</t>
  </si>
  <si>
    <t>3.0</t>
  </si>
  <si>
    <t/>
  </si>
  <si>
    <t>False</t>
  </si>
  <si>
    <t>{38c6a649-ce98-4f80-a72c-b30d78ce538d}</t>
  </si>
  <si>
    <t>&gt;&gt;  skryté sloupce  &lt;&lt;</t>
  </si>
  <si>
    <t>0,01</t>
  </si>
  <si>
    <t>21</t>
  </si>
  <si>
    <t>15</t>
  </si>
  <si>
    <t>REKAPITULACE STAVBY</t>
  </si>
  <si>
    <t>v ---  níže se nacházejí doplnkové a pomocné údaje k sestavám  --- v</t>
  </si>
  <si>
    <t>0,001</t>
  </si>
  <si>
    <t>Kód:</t>
  </si>
  <si>
    <t>N18001</t>
  </si>
  <si>
    <t>Stavba:</t>
  </si>
  <si>
    <t>Přístavba jídelny základní školy v ulici Školní č.p. 118, Kostomlaty pod Milešovkou</t>
  </si>
  <si>
    <t>KSO:</t>
  </si>
  <si>
    <t>CC-CZ:</t>
  </si>
  <si>
    <t>Místo:</t>
  </si>
  <si>
    <t>Kostomlaty pod Milešovkou</t>
  </si>
  <si>
    <t>Datum:</t>
  </si>
  <si>
    <t>8. 1. 2018</t>
  </si>
  <si>
    <t>Zadavatel:</t>
  </si>
  <si>
    <t>IČ:</t>
  </si>
  <si>
    <t>00266396</t>
  </si>
  <si>
    <t>Obec Kostomlaty pod Milešovkou</t>
  </si>
  <si>
    <t>DIČ:</t>
  </si>
  <si>
    <t>Uchazeč:</t>
  </si>
  <si>
    <t>na základě výběrového řízení</t>
  </si>
  <si>
    <t>Projektant:</t>
  </si>
  <si>
    <t>73760820</t>
  </si>
  <si>
    <t>ing. Daniel Šimmer</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</si>
  <si>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</si>
  <si>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</si>
  <si>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</si>
  <si>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</si>
  <si>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</si>
  <si>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</si>
  <si>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</si>
  <si>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</si>
  <si>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</si>
  <si>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</si>
  <si>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</si>
  <si>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</si>
  <si>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</si>
  <si>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</si>
  <si>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</si>
  <si>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</si>
  <si>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</si>
  <si>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</si>
  <si>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</si>
  <si>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</si>
  <si>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</si>
  <si>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</si>
  <si>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</si>
  <si>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</si>
  <si>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</si>
  <si>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</si>
  <si>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</si>
  <si>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</si>
  <si>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</si>
  <si>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</si>
  <si>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</si>
  <si>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</si>
  <si>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</si>
  <si>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</si>
  <si>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</si>
  <si>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</si>
  <si>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</si>
  <si>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</si>
  <si>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IMPORT</t>
  </si>
  <si>
    <t>{00000000-0000-0000-0000-000000000000}</t>
  </si>
  <si>
    <t>/</t>
  </si>
  <si>
    <t>STA</t>
  </si>
  <si>
    <t>1</t>
  </si>
  <si>
    <t>###NOINSERT###</t>
  </si>
  <si>
    <t>1) Krycí list soupisu</t>
  </si>
  <si>
    <t>2) Rekapitulace</t>
  </si>
  <si>
    <t>3) Soupis prací</t>
  </si>
  <si>
    <t>Zpět na list:</t>
  </si>
  <si>
    <t>Rekapitulace stavby</t>
  </si>
  <si>
    <t>2</t>
  </si>
  <si>
    <t>KRYCÍ LIST SOUPISU</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</si>
  <si>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</si>
  <si>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</si>
  <si>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</si>
  <si>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</si>
  <si>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</si>
  <si>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</si>
  <si>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</si>
  <si>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</si>
  <si>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</si>
  <si>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</si>
  <si>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</si>
  <si>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</si>
  <si>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</si>
  <si>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</si>
  <si>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</si>
  <si>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</si>
  <si>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</si>
  <si>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712 - Povlakové krytiny</t>
  </si>
  <si>
    <t xml:space="preserve">    713 - Izolace tepelné</t>
  </si>
  <si>
    <t xml:space="preserve">    721 - Zdravotechnika</t>
  </si>
  <si>
    <t xml:space="preserve">    735 - Ústřední vytápění - otopná tělesa</t>
  </si>
  <si>
    <t xml:space="preserve">    751 - Vzduchotechnika</t>
  </si>
  <si>
    <t xml:space="preserve">    762 - Konstrukce tesařské</t>
  </si>
  <si>
    <t xml:space="preserve">    763 - Konstrukce suché výstavby</t>
  </si>
  <si>
    <t xml:space="preserve">    764 - Konstrukce klempířské</t>
  </si>
  <si>
    <t xml:space="preserve">    766 - Konstrukce truhlářské</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</si>
  <si>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</si>
  <si>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</si>
  <si>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</si>
  <si>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</si>
  <si>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</si>
  <si>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</si>
  <si>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 xml:space="preserve">    786 - Dokončovací práce - čalounické úpravy</t>
  </si>
  <si>
    <t>M - Práce a dodávky M</t>
  </si>
  <si>
    <t xml:space="preserve">    21-M - Elektromontáže</t>
  </si>
  <si>
    <t>VRN - Vedlejší rozpočtové náklady</t>
  </si>
  <si>
    <t xml:space="preserve">    VRN1 - Průzkumné, geodetické a projektové práce</t>
  </si>
  <si>
    <t xml:space="preserve">    VRN3 - Zařízení staveniště</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</si>
  <si>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</si>
  <si>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</si>
  <si>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</si>
  <si>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</si>
  <si>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</si>
  <si>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</si>
  <si>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</si>
  <si>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</si>
  <si>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</si>
  <si>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</si>
  <si>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</si>
  <si>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</si>
  <si>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</si>
  <si>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</si>
  <si>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</si>
  <si>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</si>
  <si>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</si>
  <si>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</si>
  <si>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</si>
  <si>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121101102</t>
  </si>
  <si>
    <t>Sejmutí ornice nebo lesní půdy s vodorovným přemístěním na hromady v místě upotřebení nebo na dočasné či trvalé skládky se složením, na vzdálenost přes 50 do 100 m</t>
  </si>
  <si>
    <t>m3</t>
  </si>
  <si>
    <t>CS ÚRS 2017 01</t>
  </si>
  <si>
    <t>4</t>
  </si>
  <si>
    <t>975967825</t>
  </si>
  <si>
    <t>PSC</t>
  </si>
  <si>
    <t xml:space="preserve">Poznámka k souboru cen:_x000D_
1. V cenách jsou započteny i náklady na příp. nutné naložení sejmuté ornice na dopravní prostředek. 2. V cenách nejsou započteny náklady na odstranění nevhodných přimísenin (kamenů, kořenů apod.); tyto práce se ocení individuálně. 3. Množství ornice odebírané ze skládek se do objemu vykopávek pro volbu cen podle množství nezapočítává. Ceny souboru cen 122 . 0-11 Odkopávky a prokopávky nezapažené, se volí pro ornici odebíranou z projektovaných dočasných skládek; a) na staveništi podle součtu objemu ze všech skládek, b) mimo staveniště podle objemu každé skládky zvlášť. 4. Uložení ornice na skládky se oceňuje podle ustanovení v poznámkách č. 1 a 2 k ceně 171 20-1201 Uložení sypaniny na skládky. Složení ornice na hromady v místě upotřebení se neoceňuje. 5. Odebírá-li se ornice z projektované dočasné skládky, oceňuje se její naložení a přemístění podle čl. 3172 Všeobecných podmínek tohoto katalogu. 6. Přemísťuje-li se ornice na vzdálenost větší něž 250 m, vzdálenost 50 m se pro určení vzdálenosti vodorovného přemístění neodečítá a ocení se sejmutí a přemístění bez ohledu na ustanovení pozn. č. 1 takto: a) sejmutí ornice na vzdálenost 50m cenou 121 10-1101; b) naložení příslušnou cenou souboru cen 167 10- . . c) vodorovné přemístění cenami souboru cen 162 . 0- . . Vodorovné přemístění výkopku. 7. Sejmutí podorničí se oceňuje cenami odkopávek s přihlédnutím k ustanovení čl. 3112 Všeobecných podmínek tohoto katalogu. </t>
  </si>
  <si>
    <t>VV</t>
  </si>
  <si>
    <t>188,00*0,15</t>
  </si>
  <si>
    <t>Součet</t>
  </si>
  <si>
    <t>131201102</t>
  </si>
  <si>
    <t>Hloubení nezapažených jam a zářezů s urovnáním dna do předepsaného profilu a spádu v hornině tř. 3 přes 100 do 1 000 m3</t>
  </si>
  <si>
    <t>1883368144</t>
  </si>
  <si>
    <t xml:space="preserve">Poznámka k souboru cen:_x000D_
1. Hloubení jam ve stržích a jam pro základy pro příčná a podélná zpevnění dna a břehů pod obrysem výkopu pro koryta vodotečí při lesnicko-technických melioracích (LTM) zejména vykopávky pro konstrukce těles, stupňů, boků, předprahů, prahů, podháněk, výhonů a pro základy zdí, dlažeb, rovnanin, plůtků a hatí se oceňují cenami příslušnými pro objem výkopů do 100 m3, i když skutečný objem výkopu je větší. 2. Ceny lze použít i pro hloubení nezapažených jam a zářezů pro podzemní vedení, jsou-li tyto práce prováděny z povrchu území. 3. Předepisuje-li projekt hloubit jámy popsané v pozn. č. 1 v hornině 5 až 7 bez použití trhavin, oceňuje se toto hloubení a) v suchu nebo v mokru cenami 138 40-1101, 138 50-1101 a 138 60-1101 Dolamování zapažených nebo nezapažených hloubených vykopávek; b) v tekoucí vodě při jakékoliv její rychlosti individuálně. 4. Hloubení nezapažených jam hloubky přes 16 m se oceňuje individuálně. 5. V cenách jsou započteny i náklady na případné nutné přemístění výkopku ve výkopišti a na přehození výkopku na přilehlém terénu na vzdálenost do 3 m od okraje jámy nebo naložení na dopravní prostředek. 6. Náklady na svislé přemístění výkopku nad 1 m hloubky se určí dle ustanovení článku č. 3161 všeobecných podmínek katalogu. </t>
  </si>
  <si>
    <t>"výkop pro zapuštěný objekt jídelny" 13,00*7,00*3,55</t>
  </si>
  <si>
    <t>3</t>
  </si>
  <si>
    <t>131201109</t>
  </si>
  <si>
    <t>Hloubení nezapažených jam a zářezů s urovnáním dna do předepsaného profilu a spádu Příplatek k cenám za lepivost horniny tř. 3</t>
  </si>
  <si>
    <t>606218908</t>
  </si>
  <si>
    <t>323,05*0,5 'Přepočtené koeficientem množství</t>
  </si>
  <si>
    <t>132201201</t>
  </si>
  <si>
    <t>Hloubení zapažených i nezapažených rýh šířky přes 600 do 2 000 mm s urovnáním dna do předepsaného profilu a spádu v hornině tř. 3 do 100 m3</t>
  </si>
  <si>
    <t>1692784098</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</si>
  <si>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</si>
  <si>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3,93*1,00*0,35</t>
  </si>
  <si>
    <t>1,20*1,00*0,15</t>
  </si>
  <si>
    <t>13,465*1,10*0,35</t>
  </si>
  <si>
    <t>2,00*1,20*0,35</t>
  </si>
  <si>
    <t>5,10*1,20*0,15</t>
  </si>
  <si>
    <t>12,22*1,20*0,15</t>
  </si>
  <si>
    <t>5,11*1,10*0,15</t>
  </si>
  <si>
    <t>2,10*1,10*0,35</t>
  </si>
  <si>
    <t>5</t>
  </si>
  <si>
    <t>132201209</t>
  </si>
  <si>
    <t>Hloubení zapažených i nezapažených rýh šířky přes 600 do 2 000 mm s urovnáním dna do předepsaného profilu a spádu v hornině tř. 3 Příplatek k cenám za lepivost horniny tř. 3</t>
  </si>
  <si>
    <t>-1288067492</t>
  </si>
  <si>
    <t>6</t>
  </si>
  <si>
    <t>151301201</t>
  </si>
  <si>
    <t>Zřízení pažení stěn výkopu bez rozepření nebo vzepření hnané, hloubky do 4 m</t>
  </si>
  <si>
    <t>m2</t>
  </si>
  <si>
    <t>1238411692</t>
  </si>
  <si>
    <t xml:space="preserve">Poznámka k souboru cen:_x000D_
1. Ceny nelze použít pro oceňování rozepřeného pažení stěn rýh pro podzemní vedení; toto se oceňuje cenami souboru cen 151 . 0-11 Zřízení pažení a rozepření stěn rýh pro podzemní vedení pro všechny šířky rýhy. 2. Plocha mezer mezi pažinami příložného pažení se od plochy příložného pažení neodečítá; nezapažené plochy u pažení zátažného nebo hnaného se od plochy pažení odečítají. </t>
  </si>
  <si>
    <t>(13,00+7,00)*2,00*3,55</t>
  </si>
  <si>
    <t>7</t>
  </si>
  <si>
    <t>151301211</t>
  </si>
  <si>
    <t>Odstranění pažení stěn výkopu s uložením pažin na vzdálenost do 3 m od okraje výkopu hnané, hloubky do 4 m</t>
  </si>
  <si>
    <t>-2023664142</t>
  </si>
  <si>
    <t>8</t>
  </si>
  <si>
    <t>161101101</t>
  </si>
  <si>
    <t>Svislé přemístění výkopku bez naložení do dopravní nádoby avšak s vyprázdněním dopravní nádoby na hromadu nebo do dopravního prostředku z horniny tř. 1 až 4, při hloubce výkopu přes 1 do 2,5 m</t>
  </si>
  <si>
    <t>294664577</t>
  </si>
  <si>
    <t xml:space="preserve">Poznámka k souboru cen:_x000D_
1. Ceny -1151 až -1158 lze použít i pro svislé přemístění materiálu a stavební suti z konstrukcí ze zdiva cihelného nebo kamenného, z betonu prostého, prokládaného, železového i předpjatého, pokud tyto konstrukce byly vybourány ve výkopišti. 2. Ceny pro hloubku přes 1 do 2,5 m, přes 2,5 m do 4 m atd. jsou určeny pro svislé přemístění výkopku od 0 do 2,5 m, od 0 do 4 m atd. 3. Množství materiálu i stavební suti z rozbouraných konstrukcí pro přemístění se rovná objemu konstrukcí před rozbouráním. </t>
  </si>
  <si>
    <t>9</t>
  </si>
  <si>
    <t>161101102</t>
  </si>
  <si>
    <t>Svislé přemístění výkopku bez naložení do dopravní nádoby avšak s vyprázdněním dopravní nádoby na hromadu nebo do dopravního prostředku z horniny tř. 1 až 4, při hloubce výkopu přes 2,5 do 4 m</t>
  </si>
  <si>
    <t>2021438212</t>
  </si>
  <si>
    <t>323,05*0,33 'Přepočtené koeficientem množství</t>
  </si>
  <si>
    <t>10</t>
  </si>
  <si>
    <t>162701105</t>
  </si>
  <si>
    <t>Vodorovné přemístění výkopku nebo sypaniny po suchu na obvyklém dopravním prostředku, bez naložení výkopku, avšak se složením bez rozhrnutí z horniny tř. 1 až 4 na vzdálenost přes 9 000 do 10 000 m</t>
  </si>
  <si>
    <t>-383293573</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</si>
  <si>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</si>
  <si>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11</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</si>
  <si>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</si>
  <si>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</si>
  <si>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1141442670</t>
  </si>
  <si>
    <t>106,66*12 'Přepočtené koeficientem množství</t>
  </si>
  <si>
    <t>12</t>
  </si>
  <si>
    <t>167101102</t>
  </si>
  <si>
    <t>Nakládání, skládání a překládání neulehlého výkopku nebo sypaniny nakládání, množství přes 100 m3, z hornin tř. 1 až 4</t>
  </si>
  <si>
    <t>-1086866667</t>
  </si>
  <si>
    <t xml:space="preserve">Poznámka k souboru cen:_x000D_
1. Ceny -1101, -1151, -1102, -1152, -1103, -1153, jsou určeny pro nakládání, skládání a překládání na obvyklý nebo z obvyklého dopravního prostředku. Pro nakládání z lodi nebo na loď jsou určeny ceny -1105 a -1155. 2. Ceny -1105 a -1155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3. Množství měrných jednotek se určí v rostlém stavu horniny. </t>
  </si>
  <si>
    <t>323,05+13,726-133,05</t>
  </si>
  <si>
    <t>13</t>
  </si>
  <si>
    <t>171201201</t>
  </si>
  <si>
    <t>Uložení sypaniny na skládky</t>
  </si>
  <si>
    <t>1416320412</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</si>
  <si>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</si>
  <si>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14</t>
  </si>
  <si>
    <t>171201211</t>
  </si>
  <si>
    <t>Uložení sypaniny poplatek za uložení sypaniny na skládce (skládkovné)</t>
  </si>
  <si>
    <t>t</t>
  </si>
  <si>
    <t>-983885293</t>
  </si>
  <si>
    <t>203,726*1,8 'Přepočtené koeficientem množství</t>
  </si>
  <si>
    <t>174101101</t>
  </si>
  <si>
    <t>Zásyp sypaninou z jakékoliv horniny s uložením výkopku ve vrstvách se zhutněním jam, šachet, rýh nebo kolem objektů v těchto vykopávkách</t>
  </si>
  <si>
    <t>-1483608958</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</si>
  <si>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</si>
  <si>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6,00*14,00</t>
  </si>
  <si>
    <t>5,45*9,00</t>
  </si>
  <si>
    <t>16</t>
  </si>
  <si>
    <t>181202305</t>
  </si>
  <si>
    <t>-83531361</t>
  </si>
  <si>
    <t xml:space="preserve">Poznámka k souboru cen:_x000D_
1. Ceny se zhutněním jsou určeny pro všechny míry zhutnění. 2. Ceny 10-2301, 10-2302, 20-2301 a 20-2305 jsou určeny pro urovnání nově zřizovaných ploch vodorovných nebo ve sklonu do 1:5 pod zpevnění ploch jakéhokoliv druhu, pod humusování, drnování a dále předepíše-li projekt urovnání pláně z jiného důvodu. 3. Cena 10-2303 je určena pro vyplnění sypaninou prohlubní zářezů v horninách 5, 6 a 7. 4. Ceny neplatí pro zhutnění podloží pod násypy; toto zhutnění se oceňuje cenou 215 90-1101 Zhutnění podloží pod násypy. 5. Ceny neplatí pro urovnání lavic (berem) šířky do 3 m přerušujících svahy, pro urovnání dna příkopů pro jakoukoliv jejich šířku; toto urovnání se oceňuje cenami souboru cen 182 . 0-11 Svahování trvalých svahů do projektovaných profilů A 01 tohoto katalogu. 6. Urovnání ploch ve sklonu přes 1:5 (svahování) se oceňuje cenou 182 20-1101 Svahování trvalých svahů do projektovaných profilů, části A 01 tohoto katalogu. 7. Vyplnění prohlubní v horninách tř. 5, 6, a 7 betonem nebo stabilizací se oceňuje cenami části A 01 Zřízení konstrukcí katalogu 822-1 Komunikace pozemní a letiště. </t>
  </si>
  <si>
    <t>5,70*1,20</t>
  </si>
  <si>
    <t>17</t>
  </si>
  <si>
    <t>181301101</t>
  </si>
  <si>
    <t>Rozprostření a urovnání ornice v rovině nebo ve svahu sklonu do 1:5 při souvislé ploše do 500 m2, tl. vrstvy do 100 mm</t>
  </si>
  <si>
    <t>17890767</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</si>
  <si>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2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</si>
  <si>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18</t>
  </si>
  <si>
    <t>181411131</t>
  </si>
  <si>
    <t>Založení trávníku na půdě předem připravené plochy do 1000 m2 výsevem včetně utažení parkového v rovině nebo na svahu do 1:5</t>
  </si>
  <si>
    <t>1845601916</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</si>
  <si>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</si>
  <si>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19</t>
  </si>
  <si>
    <t>M</t>
  </si>
  <si>
    <t>005724100</t>
  </si>
  <si>
    <t>osivo směs travní parková</t>
  </si>
  <si>
    <t>kg</t>
  </si>
  <si>
    <t>-1921799959</t>
  </si>
  <si>
    <t>282*0,015 'Přepočtené koeficientem množství</t>
  </si>
  <si>
    <t>Zakládání</t>
  </si>
  <si>
    <t>20</t>
  </si>
  <si>
    <t>211561111</t>
  </si>
  <si>
    <t>Výplň kamenivem do rýh odvodňovacích žeber nebo trativodů bez zhutnění, s úpravou povrchu výplně kamenivem hrubým drceným frakce 4 až 16 mm</t>
  </si>
  <si>
    <t>1941895998</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</si>
  <si>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</si>
  <si>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27,14*0,80*1,00</t>
  </si>
  <si>
    <t>211971121</t>
  </si>
  <si>
    <t>Zřízení opláštění výplně z geotextilie odvodňovacích žeber nebo trativodů v rýze nebo zářezu se stěnami svislými nebo šikmými o sklonu přes 1:2 při rozvinuté šířce opláštění do 2,5 m</t>
  </si>
  <si>
    <t>-500231138</t>
  </si>
  <si>
    <t xml:space="preserve">Poznámka k souboru cen:_x000D_
1. Ceny jsou určeny: a) pro jakékoliv druhy a rozměry geotextilií, b) i pro zřízení svislého drénu z jedné nebo více vrstev geotextilie přiložených na stěnu rýhy nebo zářezu, c) pro způsob spojování geotextilií přesahy. 2. Ceny nelze použít: a) pro zřízení opláštění výplně v zapažených rýhách; toto opláštění se oceňuje individuálně, b) pro knotové drény (geodrény); tyto drény se oceňují cenami souboru cen 211 97-21 Vpichování svislých konsolidačních prefabrikovaných drénů, c) pro zřízení vrstev z geotextilií; toto zřízení vrstev z geotextilií se ocení cenami souboru cen 213 14 Zřízení vrstvy z geotextilie. 3. V cenách jsou započteny i náklady na zřízení předepsaných přesahů a na potřebné zatěžování nebo připevňování geotextilie ke stěnám výkopu při provádění. 4. V cenách nejsou započteny náklady na dodání geotextilie; toto dodání se oceňuje ve specifikaci. Ztratné lze dohodnout ve výši 2 %. 5. Množství měrných jednotek: a) se určuje v m2 rozvinuté plochy opláštění bez jakýchkoliv přesahů. Při opláštění z více vrstev geotextilií se pro určení množství měrných jednotek oceňuje každá vrstva samostatně, b) pro dodání geotextilie oceňované ve specifikaci se určí v m2 geotextilie včetně přesahů a prořezů stanovených projektovou dokumentací. </t>
  </si>
  <si>
    <t>27,14*1,80</t>
  </si>
  <si>
    <t>22</t>
  </si>
  <si>
    <t>693111460</t>
  </si>
  <si>
    <t>geotextilie netkaná PP 300 g/m2 do š 8,8 m</t>
  </si>
  <si>
    <t>1948511409</t>
  </si>
  <si>
    <t>23</t>
  </si>
  <si>
    <t>212312111</t>
  </si>
  <si>
    <t>Lože pro trativody z betonu prostého</t>
  </si>
  <si>
    <t>-1754367181</t>
  </si>
  <si>
    <t xml:space="preserve">Poznámka k souboru cen:_x000D_
1. V cenách jsou započteny i náklady na vyčištění dna rýh a na urovnání povrchu lože. 2. V ceně materiálu jsou započteny i náklady na prohození výkopku. </t>
  </si>
  <si>
    <t>(7,70+12,22+7,22)*0,50*0,13</t>
  </si>
  <si>
    <t>24</t>
  </si>
  <si>
    <t>212755216</t>
  </si>
  <si>
    <t>Trativody bez lože z drenážních trubek plastových flexibilních D 160 mm</t>
  </si>
  <si>
    <t>m</t>
  </si>
  <si>
    <t>728234581</t>
  </si>
  <si>
    <t xml:space="preserve">Poznámka k souboru cen:_x000D_
1. Ceny jsou určeny pro uložení drenážních trubek do výkopu bez lože a obsypu. 2. Trativody včetně lože a obsypu trubek se ocení cenami souboru cen 212 75-2 . Trativody z drenážních trubek katalogu 827-1 Vedení trubní dálková a přípojná – vodovody a kanalizace. </t>
  </si>
  <si>
    <t>7,70+12,22+7,22</t>
  </si>
  <si>
    <t>25</t>
  </si>
  <si>
    <t>213311113</t>
  </si>
  <si>
    <t>Polštáře zhutněné pod základy z kameniva hrubého drceného, frakce 16 - 63 mm</t>
  </si>
  <si>
    <t>1849848004</t>
  </si>
  <si>
    <t xml:space="preserve">Poznámka k souboru cen:_x000D_
1. Ceny jsou určeny pro jakoukoliv míru zhutnění. 2. V cenách jsou započteny i náklady na urovnání povrchu polštáře. </t>
  </si>
  <si>
    <t>3,93*1,00*0,10</t>
  </si>
  <si>
    <t>1,20*1,00*0,10</t>
  </si>
  <si>
    <t>13,465*1,10*0,10</t>
  </si>
  <si>
    <t>2,00*1,20*0,10</t>
  </si>
  <si>
    <t>5,10*1,20*0,10</t>
  </si>
  <si>
    <t>12,22*1,20*0,10</t>
  </si>
  <si>
    <t>5,11*1,10*0,10</t>
  </si>
  <si>
    <t>2,10*1,10*0,10</t>
  </si>
  <si>
    <t>6,30*0,10</t>
  </si>
  <si>
    <t>71,00*0,10</t>
  </si>
  <si>
    <t>26</t>
  </si>
  <si>
    <t>-1408859371</t>
  </si>
  <si>
    <t>P</t>
  </si>
  <si>
    <t>Poznámka k položce:
pod schodiště</t>
  </si>
  <si>
    <t>5,70*1,20*0,10</t>
  </si>
  <si>
    <t>27</t>
  </si>
  <si>
    <t>273313611</t>
  </si>
  <si>
    <t>Základy z betonu prostého desky z betonu kamenem neprokládaného tř. C 16/20</t>
  </si>
  <si>
    <t>-1063209359</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</si>
  <si>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</si>
  <si>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91,20*0,08</t>
  </si>
  <si>
    <t>91,20*0,05</t>
  </si>
  <si>
    <t>28</t>
  </si>
  <si>
    <t>273321411</t>
  </si>
  <si>
    <t>Základy z betonu železového (bez výztuže) desky z betonu bez zvýšených nároků na prostředí tř. C 20/25</t>
  </si>
  <si>
    <t>904740229</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</si>
  <si>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3. V cenách nejsou započteny náklady na výztuž, tyto se oceňují cenami souboru cen 27* 36-.... Výztuž základů. </t>
  </si>
  <si>
    <t>"podkladní beton chodba"9,41*0,15</t>
  </si>
  <si>
    <t>"ŽB deska jídelna" 91,20*0,20</t>
  </si>
  <si>
    <t>29</t>
  </si>
  <si>
    <t>273362021</t>
  </si>
  <si>
    <t>Výztuž základů desek ze svařovaných sítí z drátů typu KARI</t>
  </si>
  <si>
    <t>191845671</t>
  </si>
  <si>
    <t xml:space="preserve">Poznámka k souboru cen:_x000D_
1. Ceny platí pro desky rovné, s náběhy, hřibové nebo upnuté do žeber včetně výztuže těchto žeber. </t>
  </si>
  <si>
    <t>9,41*0,0054</t>
  </si>
  <si>
    <t>91,20*0,0054*2,00</t>
  </si>
  <si>
    <t>1,036*1,15 'Přepočtené koeficientem množství</t>
  </si>
  <si>
    <t>30</t>
  </si>
  <si>
    <t>274313611</t>
  </si>
  <si>
    <t>Základy z betonu prostého pasy betonu kamenem neprokládaného tř. C 16/20</t>
  </si>
  <si>
    <t>2137998013</t>
  </si>
  <si>
    <t>3,93*0,50*0,68</t>
  </si>
  <si>
    <t>1,20*0,50*0,80</t>
  </si>
  <si>
    <t>13,465*0,80*0,50</t>
  </si>
  <si>
    <t>2,00*0,60*0,50</t>
  </si>
  <si>
    <t>5,10*0,60*0,35</t>
  </si>
  <si>
    <t>12,22*0,60*0,35</t>
  </si>
  <si>
    <t>5,11*0,50*0,35</t>
  </si>
  <si>
    <t>2,10*0,50*0,50</t>
  </si>
  <si>
    <t>31</t>
  </si>
  <si>
    <t>274351215</t>
  </si>
  <si>
    <t>Bednění základových stěn pasů svislé nebo šikmé (odkloněné), půdorysně přímé nebo zalomené ve volných nebo zapažených jámách, rýhách, šachtách, včetně případných vzpěr zřízení</t>
  </si>
  <si>
    <t>1997847995</t>
  </si>
  <si>
    <t>3,93*0,68*2,00</t>
  </si>
  <si>
    <t>1,20*0,80*2,00</t>
  </si>
  <si>
    <t>13,465*0,50*2,00</t>
  </si>
  <si>
    <t>2,00*0,50*2,00</t>
  </si>
  <si>
    <t>5,10*0,35*2,00</t>
  </si>
  <si>
    <t>12,22*0,35*2,00</t>
  </si>
  <si>
    <t>5,11*0,35*2,00</t>
  </si>
  <si>
    <t>2,10*0,50*2,00</t>
  </si>
  <si>
    <t>32</t>
  </si>
  <si>
    <t>274351216</t>
  </si>
  <si>
    <t>Bednění základových stěn pasů svislé nebo šikmé (odkloněné), půdorysně přímé nebo zalomené ve volných nebo zapažených jámách, rýhách, šachtách, včetně případných vzpěr odstranění</t>
  </si>
  <si>
    <t>1892997688</t>
  </si>
  <si>
    <t>Svislé a kompletní konstrukce</t>
  </si>
  <si>
    <t>33</t>
  </si>
  <si>
    <t>311113131</t>
  </si>
  <si>
    <t>Nadzákladové zdi z tvárnic ztraceného bednění hladkých, včetně výplně z betonu třídy C 16/20, tloušťky zdiva 150 mm</t>
  </si>
  <si>
    <t>-1109142403</t>
  </si>
  <si>
    <t xml:space="preserve">Poznámka k souboru cen:_x000D_
1. V cenách jsou započteny i náklady na dodání a uložení betonu 2. V cenách -3212 až -3234 jsou započteny i náklady na doplňkové - rohové tvárnice. 3. V cenách nejsou započteny náklady na dodání a uložení betonářské výztuže; tyto se oceňují cenami souboru cen 31* 36- . . Výztuž nadzákladových zdí. 4. Množství jednotek se určuje v m2 plochy zdiva. </t>
  </si>
  <si>
    <t>(1,20+0,90)*2,00*0,50*16,00</t>
  </si>
  <si>
    <t>34</t>
  </si>
  <si>
    <t>311113132</t>
  </si>
  <si>
    <t>Nadzákladové zdi z tvárnic ztraceného bednění hladkých, včetně výplně z betonu třídy C 16/20, tloušťky zdiva přes 150 do 200 mm</t>
  </si>
  <si>
    <t>1219885658</t>
  </si>
  <si>
    <t>39,405*0,60</t>
  </si>
  <si>
    <t>35</t>
  </si>
  <si>
    <t>311113134</t>
  </si>
  <si>
    <t>Nadzákladové zdi z tvárnic ztraceného bednění hladkých, včetně výplně z betonu třídy C 16/20, tloušťky zdiva přes 250 do 300 mm</t>
  </si>
  <si>
    <t>-298840240</t>
  </si>
  <si>
    <t>10,717*3,20</t>
  </si>
  <si>
    <t>4,26*3,20</t>
  </si>
  <si>
    <t>10,68*3,20</t>
  </si>
  <si>
    <t>36</t>
  </si>
  <si>
    <t>311113135</t>
  </si>
  <si>
    <t>Nadzákladové zdi z tvárnic ztraceného bednění hladkých, včetně výplně z betonu třídy C 16/20, tloušťky zdiva přes 300 do 400 mm</t>
  </si>
  <si>
    <t>-414631268</t>
  </si>
  <si>
    <t>12,035*3,20</t>
  </si>
  <si>
    <t>7,00*3,20</t>
  </si>
  <si>
    <t>37</t>
  </si>
  <si>
    <t>311361821</t>
  </si>
  <si>
    <t>Výztuž nadzákladových zdí nosných svislých nebo odkloněných od svislice, rovných nebo oblých z betonářské oceli 10 505 (R) nebo BSt 500</t>
  </si>
  <si>
    <t>1051858812</t>
  </si>
  <si>
    <t>82,102*0,30*0,02</t>
  </si>
  <si>
    <t>60,912*0,40*0,02</t>
  </si>
  <si>
    <t>33,60*0,15*0,02</t>
  </si>
  <si>
    <t>23,643*0,20*0,02</t>
  </si>
  <si>
    <t>38</t>
  </si>
  <si>
    <t>320902031</t>
  </si>
  <si>
    <t>Dodatečná úprava ploch betonových konstrukcí s naložením suti na dopravní prostředek nebo s odklizením na hromady do vzdálenosti 3 m přes 4 dny do 28 dnů tvrdnutí betonu zdrsněním kladivy</t>
  </si>
  <si>
    <t>-855482633</t>
  </si>
  <si>
    <t xml:space="preserve">Poznámka k souboru cen:_x000D_
1. Ceny lze použít pouze v souvislosti s použitím položek souboru cen 321 3 . -11 Oprava konstrukce z betonu 2. V cenách nejsou započteny náklady na: a) betonovou konstrukci nahrazující odstraňovanou vrstvu, tyto práce se oceňují cenami souboru cen 32 . 3 . -21 Oprava konstrukce z betonu, b) odklizení suti na vzdálenost přes 3 m; tyto práce se oceňují cenami souboru cen 997 32-12. Svislá doprava suti a vybouraných hmot a 997 32-1 Vodorovné přemístění suti nebo vybouraných hmot části B 01 katalogu s tím, že započtené 3 m se z celkové dopravní vzdálenosti neodečítají, c) uložení suti do násypu nebo na skládku; tyto práce se oceňují cenami katalogu 800-1 Zemní práce. 3. Plocha se stanoví v m2 rozvinuté upravované plochy. </t>
  </si>
  <si>
    <t>39</t>
  </si>
  <si>
    <t>327213123</t>
  </si>
  <si>
    <t>Zdění zdiva nadzákladového opěrných zdí a valů z lomového kamene štípaného nebo ručně vybíraného na maltu z nepravidelných kamenů objemu 1 kusu kamene přes 0,02 m3, šířka spáry přes 10 do 20 mm</t>
  </si>
  <si>
    <t>-4642310</t>
  </si>
  <si>
    <t xml:space="preserve">Poznámka k souboru cen:_x000D_
1. Ceny lze použít: a) pokud není nutno kámen nakupovat (použije se původní kámen), b) v případě nutnosti zohlednění specifických vlastností kamene - kvality, estetických parametrů, dostupnosti a ceny. 2. Ceny lze použít i pro ocenění zdění kamenného obkladového zdiva. 3. Lícování a a vytvoření hrany se oceňuje cenami příplatků souboru cen 327 21- Zdivo nadzákladové z lomového kamene. 4. V cenách nejsou započteny náklady na: a) dodávku kamene; tyto náklady se oceňují ve specifikaci. Ztratné lze stanovit ve výši 5 %. Orientační měrná hmotnost kamene je 2 700 kg/m3. b) spárování zdiva; tyto náklady se oceňují cenami souboru cen 628 63-12 Spárování zdiva opěrných zdí a valů. </t>
  </si>
  <si>
    <t>1,50*0,60*2,80</t>
  </si>
  <si>
    <t>40</t>
  </si>
  <si>
    <t>330321510</t>
  </si>
  <si>
    <t>Sloupy, pilíře, táhla, rámové stojky, vzpěry z betonu železového (bez výztuže) tř. C 20/25</t>
  </si>
  <si>
    <t>893518491</t>
  </si>
  <si>
    <t>1,00*2,20*0,30*2,00</t>
  </si>
  <si>
    <t>0,70*2,20*0,30*1,00</t>
  </si>
  <si>
    <t>0,90*2,20*0,30*1,00</t>
  </si>
  <si>
    <t>41</t>
  </si>
  <si>
    <t>331351101</t>
  </si>
  <si>
    <t>Bednění hranatých pilířů, rámových stojek, táhel nebo vzpěr svislých nebo šikmých (odkloněných) o výšce do 4 m včetně vzepření průřezu pravoúhlého čtyřúhelníka zřízení</t>
  </si>
  <si>
    <t>-293200318</t>
  </si>
  <si>
    <t>((1,00*2,20*2,00)+(2,20*0,30*2,00))*2,00</t>
  </si>
  <si>
    <t>(0,70*2,20*2,00)+(2,20*0,30*2,00)</t>
  </si>
  <si>
    <t>(0,90*2,20*2,00)+(2,20*0,30*2,00)</t>
  </si>
  <si>
    <t>42</t>
  </si>
  <si>
    <t>331351102</t>
  </si>
  <si>
    <t>Bednění hranatých pilířů, rámových stojek, táhel nebo vzpěr svislých nebo šikmých (odkloněných) o výšce do 4 m včetně vzepření průřezu pravoúhlého čtyřúhelníka odstranění</t>
  </si>
  <si>
    <t>925414239</t>
  </si>
  <si>
    <t>43</t>
  </si>
  <si>
    <t>331361821</t>
  </si>
  <si>
    <t>Výztuž sloupů, pilířů, rámových stojek, táhel nebo vzpěr hranatých svislých nebo šikmých (odkloněných) z betonářské oceli 10 505 (R) nebo BSt 500</t>
  </si>
  <si>
    <t>-1136668431</t>
  </si>
  <si>
    <t>2,376*0,12</t>
  </si>
  <si>
    <t>44</t>
  </si>
  <si>
    <t>338171113</t>
  </si>
  <si>
    <t>Osazování sloupků a vzpěr plotových ocelových trubkových nebo profilovaných výšky do 2,00 m se zabetonováním (tř. C 25/30) do 0,08 m3 do připravených jamek</t>
  </si>
  <si>
    <t>kus</t>
  </si>
  <si>
    <t>-2121492880</t>
  </si>
  <si>
    <t xml:space="preserve">Poznámka k souboru cen:_x000D_
1. Ceny lze použít i pro zalití (zabetonování) vzpěr rohových sloupků. 2. V cenách nejsou započteny náklady na sloupky a vzpěry. Jejich dodání se oceňuje ve specifikaci. 3. Výškou sloupku se rozumí jeho délka před osazením. 4. Montáž pletiva se oceňuje cenami souboru cen 348 17 Osazení oplocení. 5. V cenách osazování do zemního vrutu je započten i štěrk fixující sloupek. </t>
  </si>
  <si>
    <t>45</t>
  </si>
  <si>
    <t>553422520</t>
  </si>
  <si>
    <t>sloupek plotový průběžný pozinkovaný a komaxitový 2000/38x1,5 mm</t>
  </si>
  <si>
    <t>-940044843</t>
  </si>
  <si>
    <t>46</t>
  </si>
  <si>
    <t>348401260</t>
  </si>
  <si>
    <t>Osazení oplocení ze strojového pletiva bez napínacích drátů přes 15 st. sklonu svahu, výšky do 1,6 m</t>
  </si>
  <si>
    <t>622282282</t>
  </si>
  <si>
    <t xml:space="preserve">Poznámka k souboru cen:_x000D_
1. V cenách nejsou započteny náklady na dodávku pletiva a drátů, tyto se oceňují ve specifikaci. </t>
  </si>
  <si>
    <t>47</t>
  </si>
  <si>
    <t>313247710</t>
  </si>
  <si>
    <t>pletivo čtyřhranné pozinkované pletené 55 x 55 / 2,15    výška 125 cm</t>
  </si>
  <si>
    <t>-1595003279</t>
  </si>
  <si>
    <t>48</t>
  </si>
  <si>
    <t>553423210</t>
  </si>
  <si>
    <t>branka vchodová kovová 1500x940 mm</t>
  </si>
  <si>
    <t>2012784548</t>
  </si>
  <si>
    <t>Vodorovné konstrukce</t>
  </si>
  <si>
    <t>49</t>
  </si>
  <si>
    <t>411R01</t>
  </si>
  <si>
    <t>Ocelová výměna pro zabetonování otvorů ve stropech</t>
  </si>
  <si>
    <t>104457568</t>
  </si>
  <si>
    <t>50</t>
  </si>
  <si>
    <t>413351211</t>
  </si>
  <si>
    <t>Podpěrná konstrukce nosníků a tyčových konstrukcí výšky do 4 m, se zesílením dna bednění, na výměru m2 půdorysu pro zatížení betonovou směsí a výztuží do 5 kPa zřízení</t>
  </si>
  <si>
    <t>1338069240</t>
  </si>
  <si>
    <t>3,00*0,30*2,00</t>
  </si>
  <si>
    <t>2,50*0,30*3,00</t>
  </si>
  <si>
    <t>51</t>
  </si>
  <si>
    <t>413351212</t>
  </si>
  <si>
    <t>Podpěrná konstrukce nosníků a tyčových konstrukcí výšky do 4 m, se zesílením dna bednění, na výměru m2 půdorysu pro zatížení betonovou směsí a výztuží do 5 kPa odstranění</t>
  </si>
  <si>
    <t>-2030849116</t>
  </si>
  <si>
    <t>52</t>
  </si>
  <si>
    <t>417238111</t>
  </si>
  <si>
    <t>Obezdívka ztužujícího věnce věncovkou pálenou včetně tepelné izolace z pěnového polystyrenu tl. 70 mm jednostranná, výška věnce do 210 mm</t>
  </si>
  <si>
    <t>-371852215</t>
  </si>
  <si>
    <t xml:space="preserve">Poznámka k souboru cen:_x000D_
1. V cenách jsou započteny náklady na navlhčení podkladu a věncovek, podmaltování a kladení věncovek na sraz včetně jejich dodání bez promaltování styčné spáry. 2. Množství jednotek se určuje v m délky obezdívky. </t>
  </si>
  <si>
    <t>4,00*2,00</t>
  </si>
  <si>
    <t>53</t>
  </si>
  <si>
    <t>430321515</t>
  </si>
  <si>
    <t>Schodišťové konstrukce a rampy z betonu železového (bez výztuže) stupně, schodnice, ramena, podesty s nosníky tř. C 20/25</t>
  </si>
  <si>
    <t>677963690</t>
  </si>
  <si>
    <t>1,46*1,20</t>
  </si>
  <si>
    <t>54</t>
  </si>
  <si>
    <t>430362021</t>
  </si>
  <si>
    <t>Výztuž schodišťových konstrukcí a ramp stupňů, schodnic, ramen, podest s nosníky ze svařovaných sítí z drátů typu KARI</t>
  </si>
  <si>
    <t>673839204</t>
  </si>
  <si>
    <t>1,752*0,09 'Přepočtené koeficientem množství</t>
  </si>
  <si>
    <t>55</t>
  </si>
  <si>
    <t>431351121</t>
  </si>
  <si>
    <t>Bednění podest, podstupňových desek a ramp včetně podpěrné konstrukce výšky do 4 m půdorysně přímočarých zřízení</t>
  </si>
  <si>
    <t>-1539668091</t>
  </si>
  <si>
    <t>0,20*1,20*18,00</t>
  </si>
  <si>
    <t>56</t>
  </si>
  <si>
    <t>431351122</t>
  </si>
  <si>
    <t>Bednění podest, podstupňových desek a ramp včetně podpěrné konstrukce výšky do 4 m půdorysně přímočarých odstranění</t>
  </si>
  <si>
    <t>-1675513995</t>
  </si>
  <si>
    <t>57</t>
  </si>
  <si>
    <t>444135001</t>
  </si>
  <si>
    <t>Montáž střešních panelů z předpjatého betonu typu TT hmotnosti do 5 t</t>
  </si>
  <si>
    <t>642017362</t>
  </si>
  <si>
    <t xml:space="preserve">Poznámka k souboru cen:_x000D_
1. Ceny lze použít i pro oceňování panelů TT na stropech. 2. Ceny obsahují i náklady na na gumovou podložku pro uložení panelu. </t>
  </si>
  <si>
    <t>58</t>
  </si>
  <si>
    <t>593R00468630.1</t>
  </si>
  <si>
    <t>panel stropní předpjatý 100x119x25 cm, 10 + 2</t>
  </si>
  <si>
    <t>-64385320</t>
  </si>
  <si>
    <t>6,60*5,00</t>
  </si>
  <si>
    <t>1,20*8,00</t>
  </si>
  <si>
    <t>2,40*4,00</t>
  </si>
  <si>
    <t>59</t>
  </si>
  <si>
    <t>593R00468600.5</t>
  </si>
  <si>
    <t>panel stropní předpjatý 100x95x25 cm, 4 + 0</t>
  </si>
  <si>
    <t>1915569465</t>
  </si>
  <si>
    <t>6,60*2,00</t>
  </si>
  <si>
    <t>Komunikace pozemní</t>
  </si>
  <si>
    <t>60</t>
  </si>
  <si>
    <t>564851111</t>
  </si>
  <si>
    <t>Podklad ze štěrkodrti ŠD s rozprostřením a zhutněním, po zhutnění tl. 150 mm</t>
  </si>
  <si>
    <t>-1567781849</t>
  </si>
  <si>
    <t>4,43+1,60</t>
  </si>
  <si>
    <t>61</t>
  </si>
  <si>
    <t>596841220</t>
  </si>
  <si>
    <t>Kladení dlažby z betonových nebo kameninových dlaždic komunikací pro pěší s vyplněním spár a se smetením přebytečného materiálu na vzdálenost do 3 m s ložem z cementové malty tl. do 30 mm velikosti dlaždic přes 0,09 m2 do 0,25 m2, pro plochy do 50 m2</t>
  </si>
  <si>
    <t>306369552</t>
  </si>
  <si>
    <t xml:space="preserve">Poznámka k souboru cen:_x000D_
1. V cenách jsou započteny i náklady na dodání hmot pro lože a na dodání materiálu pro výplň spár. 2. V cenách nejsou započteny náklady na dodání dlaždic, které se oceňují ve specifikaci; ztratné lze dohodnout u plochy a) do 100 m2 ve výši 3 %, b) přes 100 do 300 m2 ve výši 2 %, c) přes 300 m2 ve výši 1 %. 3. Část lože přesahující tloušťku 30 mm se oceňuje cenami souboru cen 451 . . -9 . Příplatek za každých dalších 10 mm tloušťky podkladu nebo lože. </t>
  </si>
  <si>
    <t>62</t>
  </si>
  <si>
    <t>592457290</t>
  </si>
  <si>
    <t>dlažba plošná betonová terasová tryskaná 60x60x6 cm</t>
  </si>
  <si>
    <t>1213759750</t>
  </si>
  <si>
    <t>6,03/0,36</t>
  </si>
  <si>
    <t>16,75*1,02 'Přepočtené koeficientem množství</t>
  </si>
  <si>
    <t>Úpravy povrchů, podlahy a osazování výplní</t>
  </si>
  <si>
    <t>63</t>
  </si>
  <si>
    <t>611131101</t>
  </si>
  <si>
    <t>Podkladní a spojovací vrstva vnitřních omítaných ploch cementový postřik nanášený ručně celoplošně stropů</t>
  </si>
  <si>
    <t>-1702063735</t>
  </si>
  <si>
    <t>64</t>
  </si>
  <si>
    <t>611131121</t>
  </si>
  <si>
    <t>Podkladní a spojovací vrstva vnitřních omítaných ploch penetrace akrylát-silikonová nanášená ručně stropů</t>
  </si>
  <si>
    <t>-1695919785</t>
  </si>
  <si>
    <t>65</t>
  </si>
  <si>
    <t>611321121</t>
  </si>
  <si>
    <t>Omítka vápenocementová vnitřních ploch nanášená ručně jednovrstvá, tloušťky do 10 mm hladká vodorovných konstrukcí stropů rovných</t>
  </si>
  <si>
    <t>-874254691</t>
  </si>
  <si>
    <t xml:space="preserve">Poznámka k souboru cen:_x000D_
1. Pro ocenění nanášení omítek v tloušťce jádrové omítky přes 10 mm se použije příplatek za každých dalších i započatých 5 mm. 2. Omítky stropních konstrukcí nanášené na pletivo se oceňují cenami omítek žebrových stropů nebo osamělých trámů. 3. Podkladní a spojovací vrstvy se oceňují cenami souboru cen 61.13-1... této části katalogu. </t>
  </si>
  <si>
    <t>66</t>
  </si>
  <si>
    <t>611351151</t>
  </si>
  <si>
    <t>Omítka hliněná vnitřních ploch nanášená ručně štuková jednovrstvá, tloušťky do 3 mm jemná, dvojnásobně filcovaná, pro následnou úpravu nátěrem vodorovných konstrukcí stropů rovných</t>
  </si>
  <si>
    <t>569360658</t>
  </si>
  <si>
    <t>91,20+2,40</t>
  </si>
  <si>
    <t>67</t>
  </si>
  <si>
    <t>612131101</t>
  </si>
  <si>
    <t>Podkladní a spojovací vrstva vnitřních omítaných ploch cementový postřik nanášený ručně celoplošně stěn</t>
  </si>
  <si>
    <t>-553316449</t>
  </si>
  <si>
    <t>11,40*3,33</t>
  </si>
  <si>
    <t>0,575*3,33</t>
  </si>
  <si>
    <t>4,91*3,33</t>
  </si>
  <si>
    <t>4,27*3,33</t>
  </si>
  <si>
    <t>10,68*3,33</t>
  </si>
  <si>
    <t>6,30*3,33</t>
  </si>
  <si>
    <t>68</t>
  </si>
  <si>
    <t>612131121</t>
  </si>
  <si>
    <t>Podkladní a spojovací vrstva vnitřních omítaných ploch penetrace akrylát-silikonová nanášená ručně stěn</t>
  </si>
  <si>
    <t>1616401371</t>
  </si>
  <si>
    <t>69</t>
  </si>
  <si>
    <t>612321121</t>
  </si>
  <si>
    <t>Omítka vápenocementová vnitřních ploch nanášená ručně jednovrstvá, tloušťky do 10 mm hladká svislých konstrukcí stěn</t>
  </si>
  <si>
    <t>-1752591442</t>
  </si>
  <si>
    <t>70</t>
  </si>
  <si>
    <t>612321191</t>
  </si>
  <si>
    <t>Omítka vápenocementová vnitřních ploch nanášená ručně Příplatek k cenám za každých dalších i započatých 5 mm tloušťky omítky přes 10 mm stěn</t>
  </si>
  <si>
    <t>-1065371289</t>
  </si>
  <si>
    <t>71</t>
  </si>
  <si>
    <t>612351151</t>
  </si>
  <si>
    <t>Omítka hliněná vnitřních ploch nanášená ručně štuková jednovrstvá, tloušťky do 3 mm jemná, dvojnásobně filcovaná, pro následnou úpravu nátěrem svislých konstrukcí stěn</t>
  </si>
  <si>
    <t>477245912</t>
  </si>
  <si>
    <t>126,989</t>
  </si>
  <si>
    <t>4,00*3,33*2,00</t>
  </si>
  <si>
    <t>2,00*3,33*2,00</t>
  </si>
  <si>
    <t>72</t>
  </si>
  <si>
    <t>622221021</t>
  </si>
  <si>
    <t>Montáž kontaktního zateplení z desek z minerální vlny s podélnou orientací vláken na vnější stěny, tloušťky desek přes 80 do 120 mm</t>
  </si>
  <si>
    <t>-1513791078</t>
  </si>
  <si>
    <t xml:space="preserve">Poznámka k souboru cen:_x000D_
1. V cenách jsou započteny náklady na: a) upevnění desek lepením a talířovými hmoždinkami, b) přestěrkování izolačních desek, c) vložení sklovláknité výztužné tkaniny. 2. V cenách nejsou započteny náklady na: a) dodávku desek tepelné izolace; tyto se ocení ve specifikaci, ztratné lze stanovit ve výši 2%, b) provedení konečné povrchové úpravy: - vrchní tenkovrstvou omítkou, tyto se ocení příslušnými cenami této části katalogu - nátěrem; tyto se ocení příslušnými cenami části A07 katalogu 800-783 - keramickým obkladem; tyto se ocení příslušnými cenami souboru cen části A01 katalogu 800-781 Obklady keramické, c) osazení lišt; tyto se ocení příslušnými cenami této části katalogu. 3. V cenách -1101 a -1105 jsou započteny náklady na osazení a dodávku tepelněizolačních zátek v počtu 9 ks/m2 pro podhledy a 6 ks/m2 pro stěny. 4. Kombinovaná deska je např. sendvičově uspořádaná deska tvořena izolačním jádrem z grafitového polystyrenu a krycí deskou z minerální vlny. </t>
  </si>
  <si>
    <t>MW 120"</t>
  </si>
  <si>
    <t>"B-B" (10,73*3,60)-(2,50-2,20)*3,00</t>
  </si>
  <si>
    <t>"D-D" (3,74*2,46)-(1,00+1,50)-(2,00*2,33)</t>
  </si>
  <si>
    <t>"D-D" 5,28*3,04-(3,00*2,53)</t>
  </si>
  <si>
    <t>Mezisoučet</t>
  </si>
  <si>
    <t>73</t>
  </si>
  <si>
    <t>631515290</t>
  </si>
  <si>
    <t>deska izolační minerální kontaktních fasád podélné vlákno λ-0.036 tl. 120 mm</t>
  </si>
  <si>
    <t>1872903463</t>
  </si>
  <si>
    <t>48,229*1,02 'Přepočtené koeficientem množství</t>
  </si>
  <si>
    <t>74</t>
  </si>
  <si>
    <t>622131121</t>
  </si>
  <si>
    <t>Podkladní a spojovací vrstva vnějších omítaných ploch penetrace akrylát-silikonová nanášená ručně stěn</t>
  </si>
  <si>
    <t>-539345531</t>
  </si>
  <si>
    <t>75</t>
  </si>
  <si>
    <t>622143002</t>
  </si>
  <si>
    <t>Montáž omítkových profilů plastových nebo pozinkovaných, upevněných vtlačením do podkladní vrstvy nebo přibitím dilatačních s tkaninou</t>
  </si>
  <si>
    <t>2072405900</t>
  </si>
  <si>
    <t xml:space="preserve">Poznámka k souboru cen:_x000D_
1. V cenách jsou započteny náklady na montáž profilů včetně úchytného materiálu. 2. V cenách nejsou započteny náklady na dodávku profilů, tyto se oceňují ve specifikaci, ztratné lze stanovit ve výši 5%. 3. V ceně -3004 nejsou započteny náklady na ochrannou fólii pro okna a dveře; tyto se oceňují cenou 629 99-1012 podle příslušné plochy otvoru. </t>
  </si>
  <si>
    <t>4,031+3,76</t>
  </si>
  <si>
    <t>76</t>
  </si>
  <si>
    <t>590515020</t>
  </si>
  <si>
    <t>profil dilatační rohový , dl. 2,5 m</t>
  </si>
  <si>
    <t>1294111968</t>
  </si>
  <si>
    <t>7,791*1,05 'Přepočtené koeficientem množství</t>
  </si>
  <si>
    <t>77</t>
  </si>
  <si>
    <t>622143003</t>
  </si>
  <si>
    <t>Montáž omítkových profilů plastových nebo pozinkovaných, upevněných vtlačením do podkladní vrstvy nebo přibitím rohových s tkaninou</t>
  </si>
  <si>
    <t>845675164</t>
  </si>
  <si>
    <t>189,895*0,14 'Přepočtené koeficientem množství</t>
  </si>
  <si>
    <t>78</t>
  </si>
  <si>
    <t>590514840</t>
  </si>
  <si>
    <t>lišta rohová PVC 10/10 cm s tkaninou bal. 2,5 m</t>
  </si>
  <si>
    <t>-1114709766</t>
  </si>
  <si>
    <t>26,5851699991687*1,05 'Přepočtené koeficientem množství</t>
  </si>
  <si>
    <t>79</t>
  </si>
  <si>
    <t>622143004</t>
  </si>
  <si>
    <t xml:space="preserve">Montáž omítkových profilů plastových nebo pozinkovaných, upevněných vtlačením do podkladní vrstvy nebo přibitím začišťovacích samolepících </t>
  </si>
  <si>
    <t>-693345291</t>
  </si>
  <si>
    <t>"O1" (2,50+2,20+2,50+2,20)*3,00</t>
  </si>
  <si>
    <t>"01" (2,53+3,00+2,53)*1,00</t>
  </si>
  <si>
    <t>"02" (1,00+1,50+1,00+2,33+2,00)*1,00</t>
  </si>
  <si>
    <t>80</t>
  </si>
  <si>
    <t>590514760</t>
  </si>
  <si>
    <t>profil okenní začišťovací se sklovláknitou armovací tkaninou 9 mm/2,4 m</t>
  </si>
  <si>
    <t>-2034299780</t>
  </si>
  <si>
    <t>44,09*1,05 'Přepočtené koeficientem množství</t>
  </si>
  <si>
    <t>81</t>
  </si>
  <si>
    <t>622211021</t>
  </si>
  <si>
    <t>Montáž kontaktního zateplení z polystyrenových desek nebo z kombinovaných desek na vnější stěny, tloušťky desek přes 80 do 120 mm</t>
  </si>
  <si>
    <t>-700811239</t>
  </si>
  <si>
    <t>"XPS 120"</t>
  </si>
  <si>
    <t>"B-B" 10,73*1,60</t>
  </si>
  <si>
    <t>"D-D" 3,74*1,30</t>
  </si>
  <si>
    <t>"D-D" 5,28*0,94</t>
  </si>
  <si>
    <t>XPS 100"</t>
  </si>
  <si>
    <t>"B-B" 12,22*4,05</t>
  </si>
  <si>
    <t>"C-C" 7,22*4,60</t>
  </si>
  <si>
    <t>"C-C" 5,80*4,60</t>
  </si>
  <si>
    <t>82</t>
  </si>
  <si>
    <t>283764230</t>
  </si>
  <si>
    <t>deska z polystyrénu XPS, hrana polodrážková a hladký povrch tl 120 mm</t>
  </si>
  <si>
    <t>-742391676</t>
  </si>
  <si>
    <t>26,993*1,02 'Přepočtené koeficientem množství</t>
  </si>
  <si>
    <t>83</t>
  </si>
  <si>
    <t>283764220</t>
  </si>
  <si>
    <t>deska z polystyrénu XPS, hrana polodrážková a hladký povrch tl 100 mm</t>
  </si>
  <si>
    <t>1677375982</t>
  </si>
  <si>
    <t>109,383*1,02 'Přepočtené koeficientem množství</t>
  </si>
  <si>
    <t>84</t>
  </si>
  <si>
    <t>622222001</t>
  </si>
  <si>
    <t>Montáž kontaktního zateplení vnějšího ostění, nadpraží nebo parapetu z desek z minerální vlny s podélnou nebo kolmou orientací vláken hloubky špalet do 200 mm, tloušťky desek do 40 mm</t>
  </si>
  <si>
    <t>-1706435111</t>
  </si>
  <si>
    <t xml:space="preserve">Poznámka k souboru cen:_x000D_
1. V cenách jsou započteny náklady na: a) upevnění desek celoplošným lepením, b) přestěrkování izolačních desek, c) vložení sklovláknité výztužné tkaniny, d) osazení a dodávku rohovníků. 2. V cenách nejsou započteny náklady na: a) dodávku desek tepelné izolace; tyto se ocení ve specifikaci; ztratné lze stanovit ve výši 10%, b) provedení konečné povrchové úpravy: - vrchní tenkovrstvou omítkou; tyto se ocení příslušnými cenami této části katalogu - nátěrem; tyto se ocení příslušnými cenami části A07 katalogu 800-783 Nátěry 3. Pro ocenění montáže kontaktního zateplení ostění nebo nadpraží hloubky přes 400 mm se použijí ceny souboru cen 62. 2.- 1… Montáž kontaktního zateplení. </t>
  </si>
  <si>
    <t>85</t>
  </si>
  <si>
    <t>631515180</t>
  </si>
  <si>
    <t>deska izolační minerální kontaktních fasád podélné vlákno λ-0.036 tl. 40 mm</t>
  </si>
  <si>
    <t>-886110821</t>
  </si>
  <si>
    <t>35,59*0,1224 'Přepočtené koeficientem množství</t>
  </si>
  <si>
    <t>86</t>
  </si>
  <si>
    <t>283759430</t>
  </si>
  <si>
    <t>deska fasádní polystyrénová EPS 100 F 1000 x 500 x 30 mm</t>
  </si>
  <si>
    <t>-1298051515</t>
  </si>
  <si>
    <t>2,50*3,00</t>
  </si>
  <si>
    <t>1,00*1,00</t>
  </si>
  <si>
    <t>8,5*0,1224 'Přepočtené koeficientem množství</t>
  </si>
  <si>
    <t>87</t>
  </si>
  <si>
    <t>622251101</t>
  </si>
  <si>
    <t>Montáž kontaktního zateplení Příplatek k cenám za zápustnou montáž kotev s použitím tepelněizolačních zátek na vnější stěny z polystyrenu</t>
  </si>
  <si>
    <t>1282442638</t>
  </si>
  <si>
    <t>88</t>
  </si>
  <si>
    <t>622251105</t>
  </si>
  <si>
    <t>Montáž kontaktního zateplení Příplatek k cenám za zápustnou montáž kotev s použitím tepelněizolačních zátek na vnější stěny z minerální vlny</t>
  </si>
  <si>
    <t>1175008113</t>
  </si>
  <si>
    <t>48,229</t>
  </si>
  <si>
    <t>89</t>
  </si>
  <si>
    <t>622252001</t>
  </si>
  <si>
    <t>Montáž lišt kontaktního zateplení zakládacích soklových připevněných hmoždinkami</t>
  </si>
  <si>
    <t>2010466865</t>
  </si>
  <si>
    <t xml:space="preserve">Poznámka k souboru cen:_x000D_
1. V cenách jsou započteny náklady na osazení lišt. 2. V cenách nejsou započteny náklady dodávku lišt; tyto se ocení ve specifikaci. Ztratné lze stanovit ve výši 5%. 3. Položku -2002 nelze použít v případě montáže lišt kontaktního zateplení ostění nebo nadpraží, kde jsou náklady na osazení rohovníků již započteny. </t>
  </si>
  <si>
    <t>3,74+10,83+7,22+12,22+11,066</t>
  </si>
  <si>
    <t>90</t>
  </si>
  <si>
    <t>590516470</t>
  </si>
  <si>
    <t>lišta soklová Al s okapničkou, zakládací U 10 cm, 0,95/200 cm</t>
  </si>
  <si>
    <t>-1924922431</t>
  </si>
  <si>
    <t>25,226*1,05 'Přepočtené koeficientem množství</t>
  </si>
  <si>
    <t>91</t>
  </si>
  <si>
    <t>590516490</t>
  </si>
  <si>
    <t>lišta soklová Al s okapničkou, zakládací U 12 cm, 0,95/200 cm</t>
  </si>
  <si>
    <t>692744571</t>
  </si>
  <si>
    <t>3,74+5,28+10,83</t>
  </si>
  <si>
    <t>19,85*1,05 'Přepočtené koeficientem množství</t>
  </si>
  <si>
    <t>92</t>
  </si>
  <si>
    <t>622511111</t>
  </si>
  <si>
    <t>Omítka tenkovrstvá akrylátová vnějších ploch probarvená, včetně penetrace podkladu mozaiková střednězrnná stěn</t>
  </si>
  <si>
    <t>1595120112</t>
  </si>
  <si>
    <t>0,16+6,45+6,43+11,58+9,50+1,35+0,32+1,11</t>
  </si>
  <si>
    <t>93</t>
  </si>
  <si>
    <t>622541021</t>
  </si>
  <si>
    <t>Omítka tenkovrstvá silikonsilikátová vnějších ploch hydrofobní, se samočistícím účinkem probarvená, včetně penetrace podkladu zrnitá, tloušťky 2,0 mm stěn</t>
  </si>
  <si>
    <t>1773231453</t>
  </si>
  <si>
    <t>16,81+1,00+27,63+3,06+4,2708</t>
  </si>
  <si>
    <t>94</t>
  </si>
  <si>
    <t>631311115</t>
  </si>
  <si>
    <t>Mazanina z betonu prostého bez zvýšených nároků na prostředí tl. přes 50 do 80 mm tř. C 20/25</t>
  </si>
  <si>
    <t>-209373934</t>
  </si>
  <si>
    <t xml:space="preserve">Poznámka k souboru cen:_x000D_
1. Ceny jsou určeny pro mazaniny krycí (pochůzné i pojízdné), popř. podkladní, plovoucí, vyrovnávací nebo oddělující pod potěry, podlahy, průmyslové podlahy, popř. pro podlévání provizorně podklínovaných patek usazených strojů a technologických zařízení (s náležitým zatemováním hutného betonu). 2. Pro mazaniny tlouštěk větších než 240 mm jsou určeny: a) pro mazaniny ukládané na zeminu (v halách apod.) ceny souborů cen 27* 31- Základy z betonu prostého a 27* 32 - Základy z betonu železového, b) pro mazaniny v nadzemních podlažích ceny souboru cen 411 31- . . Beton kleneb. 3. Ceny lze použít i pro betonový okapový chodníček budovy (včetně tvarování rigolového žlábku) v příslušných tloušťkách. Jeho podloží se oceňuje samostatně. 4. V ceně jsou započteny i náklady na: a) základní stržení povrchu mazaniny s urovnáním vibrační lištou nebo dřevěným hladítkem, b) vytvoření dilatačních spár v mazanině bez zaplnění, pokud jsou dilatační spáry vytvářeny při provádění betonáže. Jestliže jsou dilatační spáry řezány dodatečně, oceňují se cenami souboru cen 634 91-11 Řezání dilatačních nebo smršťovacích spár. </t>
  </si>
  <si>
    <t>"PDL1" 91,20*0,06</t>
  </si>
  <si>
    <t>"PDL2" 9,50*0,06</t>
  </si>
  <si>
    <t>95</t>
  </si>
  <si>
    <t>631319011</t>
  </si>
  <si>
    <t>Příplatek k cenám mazanin za úpravu povrchu mazaniny přehlazením, mazanina tl. přes 50 do 80 mm</t>
  </si>
  <si>
    <t>1085760726</t>
  </si>
  <si>
    <t xml:space="preserve">Poznámka k souboru cen:_x000D_
1. Ceny -9011 až -9023 lze použít pro mazaniny min. tř. C 8/10. 2. V cenách -9011 až -9023 jsou započteny i náklady za přehlazení povrchu mazaniny ocelovým hladítkem. 3. Ceny -9171 až -9175 lze také použít, bude-li do mazaniny vkládána druhá vrstva výztuže nad sebou oddělená vrstvou betonové směsi, kdy se oceňuje druhé stržení povrchu latí rovněž výměrou (m3) celkové tloušťky tří vrstev mazaniny. </t>
  </si>
  <si>
    <t>96</t>
  </si>
  <si>
    <t>631342222</t>
  </si>
  <si>
    <t>Cementová litá pěna – pěnobeton tl. přes 80 do 120 mm, objemové hmotnosti 600 kg/m3</t>
  </si>
  <si>
    <t>-1717820003</t>
  </si>
  <si>
    <t xml:space="preserve">Poznámka k souboru cen:_x000D_
1. Ceny jsou určeny pro výplňové, vyrovnávací a tepelně–izolační vrstvy podlah a spádové vrstvy plochých střech. </t>
  </si>
  <si>
    <t>88,55*0,13</t>
  </si>
  <si>
    <t>97</t>
  </si>
  <si>
    <t>631351101</t>
  </si>
  <si>
    <t>Bednění v podlahách rýh a hran zřízení</t>
  </si>
  <si>
    <t>-180312049</t>
  </si>
  <si>
    <t>(13,265+7,00+12,035+7,105)*0,30</t>
  </si>
  <si>
    <t>98</t>
  </si>
  <si>
    <t>631351102</t>
  </si>
  <si>
    <t>Bednění v podlahách rýh a hran odstranění</t>
  </si>
  <si>
    <t>-1195918395</t>
  </si>
  <si>
    <t>99</t>
  </si>
  <si>
    <t>631351111</t>
  </si>
  <si>
    <t>Bednění v podlahách otvorů a prostupů zřízení</t>
  </si>
  <si>
    <t>-1586569308</t>
  </si>
  <si>
    <t>(1,20+0,90)*2,00*0,30*16,00</t>
  </si>
  <si>
    <t>100</t>
  </si>
  <si>
    <t>631351112</t>
  </si>
  <si>
    <t>Bednění v podlahách otvorů a prostupů odstranění</t>
  </si>
  <si>
    <t>-314502403</t>
  </si>
  <si>
    <t>101</t>
  </si>
  <si>
    <t>631362021</t>
  </si>
  <si>
    <t>Výztuž mazanin ze svařovaných sítí z drátů typu KARI</t>
  </si>
  <si>
    <t>1743535653</t>
  </si>
  <si>
    <t>3,63*0,05*0,055</t>
  </si>
  <si>
    <t>102</t>
  </si>
  <si>
    <t>632450124</t>
  </si>
  <si>
    <t>Potěr cementový vyrovnávací ze suchých směsí v pásu o průměrné (střední) tl. přes 40 do 50 mm</t>
  </si>
  <si>
    <t>-992520508</t>
  </si>
  <si>
    <t xml:space="preserve">Poznámka k souboru cen:_x000D_
1. Ceny –0121 až –0124 jsou určeny pro vyrovnávací potěr v pásu vodorovný nebo ve spádu do 15 st. na zdivu jako podklad pod izolaci, pod parapety z prefabrikovaných dílců, pod oplechování, jako podklad pro uložení ocelových profilů, překladů, stropních nosníků, apod. 2. Ceny –0131 až –0134 jsou určeny pro vyrovnávací potěr v ploše na stropech z prefabrikovaných dílců jako podklad pod izolaci, pod podlahové konstrukce apod., na mazaninách jen jako podklad pod izolaci proti vodě, jako ochrana izolace shora tvořící lože při kladení plošných prefa panelů (např. v kanálech). 3. Ceny –0131 až –0134 lze použít i pro podlévání provizorně podklínovaných patek usazených strojů a technologických zařízení, s náležitým zatemováním hutné malty. 4. V cenách jsou započteny i náklady na základní stržení povrchu potěru s urovnáním vibrační lištou nebo dřevěným hladítkem. </t>
  </si>
  <si>
    <t>"zmonolitnění stropních panelů" 6,60*11,00*0,05</t>
  </si>
  <si>
    <t>103</t>
  </si>
  <si>
    <t>637121113</t>
  </si>
  <si>
    <t>Okapový chodník z kameniva s udusáním a urovnáním povrchu z kačírku tl. 200 mm</t>
  </si>
  <si>
    <t>-180825458</t>
  </si>
  <si>
    <t>104</t>
  </si>
  <si>
    <t>637311122</t>
  </si>
  <si>
    <t>Okapový chodník z obrubníků betonových chodníkových se zalitím spár cementovou maltou do lože z betonu prostého, z obrubníků stojatých</t>
  </si>
  <si>
    <t>817691331</t>
  </si>
  <si>
    <t>Ostatní konstrukce a práce, bourání</t>
  </si>
  <si>
    <t>105</t>
  </si>
  <si>
    <t>941211111</t>
  </si>
  <si>
    <t>Montáž lešení řadového rámového lehkého pracovního s podlahami s provozním zatížením tř. 3 do 200 kg/m2 šířky tř. SW06 přes 0,6 do 0,9 m, výšky do 10 m</t>
  </si>
  <si>
    <t>-1598982712</t>
  </si>
  <si>
    <t xml:space="preserve">Poznámka k souboru cen:_x000D_
1. V ceně jsou započteny i náklady na kotvení lešení. 2. Montáž lešení řadového rámového lehkého výšky přes 40 m se oceňuje individuálně. 3. Šířkou se rozumí půdorysná vzdálenost, měřená od vnitřního líce sloupků zábradlí k protilehlému volnému okraji podlahy nebo mezi vnitřními líci. </t>
  </si>
  <si>
    <t>30,50+57,00</t>
  </si>
  <si>
    <t>106</t>
  </si>
  <si>
    <t>941211211</t>
  </si>
  <si>
    <t>Montáž lešení řadového rámového lehkého pracovního s podlahami s provozním zatížením tř. 3 do 200 kg/m2 Příplatek za první a každý další den použití lešení k ceně -1111 nebo -1112</t>
  </si>
  <si>
    <t>2085707887</t>
  </si>
  <si>
    <t>87,5*30 'Přepočtené koeficientem množství</t>
  </si>
  <si>
    <t>107</t>
  </si>
  <si>
    <t>941211811</t>
  </si>
  <si>
    <t>Demontáž lešení řadového rámového lehkého pracovního s provozním zatížením tř. 3 do 200 kg/m2 šířky tř. SW06 přes 0,6 do 0,9 m, výšky do 10 m</t>
  </si>
  <si>
    <t>876240232</t>
  </si>
  <si>
    <t xml:space="preserve">Poznámka k souboru cen:_x000D_
1. Demontáž lešení řadového rámového lehkého výšky přes 40 m se oceňuje individuálně. </t>
  </si>
  <si>
    <t>108</t>
  </si>
  <si>
    <t>944511111</t>
  </si>
  <si>
    <t>Montáž ochranné sítě zavěšené na konstrukci lešení z textilie z umělých vláken</t>
  </si>
  <si>
    <t>-1282231908</t>
  </si>
  <si>
    <t xml:space="preserve">Poznámka k souboru cen:_x000D_
1. V cenách nejsou započteny náklady na lešení potřebné pro zavěšení sítí; toto lešení se oceňuje příslušnými cenami lešení. </t>
  </si>
  <si>
    <t>109</t>
  </si>
  <si>
    <t>944511811</t>
  </si>
  <si>
    <t>Demontáž ochranné sítě zavěšené na konstrukci lešení z textilie z umělých vláken</t>
  </si>
  <si>
    <t>684388365</t>
  </si>
  <si>
    <t>110</t>
  </si>
  <si>
    <t>949101111</t>
  </si>
  <si>
    <t>Lešení pomocné pracovní pro objekty pozemních staveb pro zatížení do 150 kg/m2, o výšce lešeňové podlahy do 1,9 m</t>
  </si>
  <si>
    <t>1965835670</t>
  </si>
  <si>
    <t xml:space="preserve">Poznámka k souboru cen:_x000D_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</si>
  <si>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111</t>
  </si>
  <si>
    <t>962022491</t>
  </si>
  <si>
    <t>Bourání zdiva nadzákladového kamenného nebo smíšeného kamenného, na maltu cementovou, objemu přes 1 m3</t>
  </si>
  <si>
    <t>-1255956119</t>
  </si>
  <si>
    <t xml:space="preserve">Poznámka k souboru cen:_x000D_
1. Bourání pilířů o průřezu přes 0,36 m2 se oceňuje cenami -2390 a - 2391, popř. -2490 a - 2491 jako bourání zdiva kamenného nadzákladového. </t>
  </si>
  <si>
    <t>19,10*0,70*3,80</t>
  </si>
  <si>
    <t>112</t>
  </si>
  <si>
    <t>963032819</t>
  </si>
  <si>
    <t>Bourání schodišťových stupňů cihelných jakýchkoliv</t>
  </si>
  <si>
    <t>-1438953170</t>
  </si>
  <si>
    <t>1,05*15,00</t>
  </si>
  <si>
    <t>113</t>
  </si>
  <si>
    <t>966071721</t>
  </si>
  <si>
    <t>Bourání plotových sloupků a vzpěr ocelových trubkových nebo profilovaných výšky do 2,50 m odřezáním</t>
  </si>
  <si>
    <t>1158379179</t>
  </si>
  <si>
    <t>114</t>
  </si>
  <si>
    <t>966071821</t>
  </si>
  <si>
    <t>Rozebrání oplocení z pletiva drátěného se čtvercovými oky, výšky do 1,6 m</t>
  </si>
  <si>
    <t>1418001721</t>
  </si>
  <si>
    <t xml:space="preserve">Poznámka k souboru cen:_x000D_
1. V cenách nejsou započteny náklady na demontáž sloupků. </t>
  </si>
  <si>
    <t>115</t>
  </si>
  <si>
    <t>966073810</t>
  </si>
  <si>
    <t>Rozebrání vrat a vrátek k oplocení plochy jednotlivě do 2 m2</t>
  </si>
  <si>
    <t>299598500</t>
  </si>
  <si>
    <t>116</t>
  </si>
  <si>
    <t>966081123</t>
  </si>
  <si>
    <t>Bourání kontaktního zateplení včetně povrchové úpravy omítkou nebo nátěrem malých ploch, jakékoli tloušťky, včetně vyřezání, plochy jednotlivě přes 1 do 2,0 m2</t>
  </si>
  <si>
    <t>-990330939</t>
  </si>
  <si>
    <t>117</t>
  </si>
  <si>
    <t>968082016</t>
  </si>
  <si>
    <t>Vybourání plastových rámů oken s křídly, dveřních zárubní, vrat rámu oken s křídly zdvojenými, plochy přes 1 do 2 m2</t>
  </si>
  <si>
    <t>877442097</t>
  </si>
  <si>
    <t xml:space="preserve">Poznámka k souboru cen:_x000D_
1. Ceny neplatí pro oceňování vybourání kovových rámů s plastovým povrchem; tyto práce lze oceňovat např. cenami souboru cen 968 07-2 . Vybourání kovových rámů. 2. V cenách - 2015 až -2018 jsou započteny i náklady na vyvěšení křídel. </t>
  </si>
  <si>
    <t>1,10*1,20</t>
  </si>
  <si>
    <t>118</t>
  </si>
  <si>
    <t>968082021</t>
  </si>
  <si>
    <t>Vybourání plastových rámů oken s křídly, dveřních zárubní, vrat dveřních zárubní, plochy do 2 m2</t>
  </si>
  <si>
    <t>-1791613712</t>
  </si>
  <si>
    <t>2,00*0,80</t>
  </si>
  <si>
    <t>119</t>
  </si>
  <si>
    <t>971033521</t>
  </si>
  <si>
    <t>Vybourání otvorů ve zdivu základovém nebo nadzákladovém z cihel, tvárnic, příčkovek z cihel pálených na maltu vápennou nebo vápenocementovou plochy do 1 m2, tl. do 100 mm</t>
  </si>
  <si>
    <t>1064518354</t>
  </si>
  <si>
    <t>2,00*0,05*2,00</t>
  </si>
  <si>
    <t>120</t>
  </si>
  <si>
    <t>971035661</t>
  </si>
  <si>
    <t>Vybourání otvorů ve zdivu základovém nebo nadzákladovém z cihel, tvárnic, příčkovek z cihel pálených na maltu cementovou plochy do 4 m2, tl. do 600 mm</t>
  </si>
  <si>
    <t>294237096</t>
  </si>
  <si>
    <t>1,10*0,95*0,35</t>
  </si>
  <si>
    <t>121</t>
  </si>
  <si>
    <t>985671113</t>
  </si>
  <si>
    <t>Ztužující věnce ze železobetonu obrubní nebo příčné tř. C 20/25</t>
  </si>
  <si>
    <t>-91559153</t>
  </si>
  <si>
    <t xml:space="preserve">Poznámka k souboru cen:_x000D_
1. V cenách nejsou započteny náklady na: a) bednění; toto bednění se oceňuje cenami souboru cen 985 65-51 Bednění ztužujících věnců, b) výztuž; tato výztuž se oceňuje cenami souboru cen 985 65-61 Výztuž ztužujících věnců. </t>
  </si>
  <si>
    <t>11,06*0,30*0,30</t>
  </si>
  <si>
    <t>4,26*0,30*0,30</t>
  </si>
  <si>
    <t>10,68*0,30*0,30</t>
  </si>
  <si>
    <t>7,00*0,30*0,40</t>
  </si>
  <si>
    <t>12,035*0,30*0,40</t>
  </si>
  <si>
    <t>122</t>
  </si>
  <si>
    <t>985675111</t>
  </si>
  <si>
    <t>Bednění ztužujících věnců zřízení</t>
  </si>
  <si>
    <t>-815953128</t>
  </si>
  <si>
    <t xml:space="preserve">Poznámka k souboru cen:_x000D_
1. V ceně jsou započteny i náklady očištění bednění. </t>
  </si>
  <si>
    <t>11,06*0,30*2,00</t>
  </si>
  <si>
    <t>4,26*0,30*2,00</t>
  </si>
  <si>
    <t>10,68*0,30*2,00</t>
  </si>
  <si>
    <t>7,00*0,30*2,00</t>
  </si>
  <si>
    <t>12,035*0,30*2,00</t>
  </si>
  <si>
    <t>123</t>
  </si>
  <si>
    <t>985675121</t>
  </si>
  <si>
    <t>Bednění ztužujících věnců odstranění</t>
  </si>
  <si>
    <t>-1374442642</t>
  </si>
  <si>
    <t>124</t>
  </si>
  <si>
    <t>985676112</t>
  </si>
  <si>
    <t>Výztuž ztužujících věnců z oceli 10 505 (R) nebo BSt 500</t>
  </si>
  <si>
    <t>639870754</t>
  </si>
  <si>
    <t xml:space="preserve">Poznámka k souboru cen:_x000D_
1. Ceny jsou určeny pro jakýkoliv průměr výztužné oceli. 2. V cenách jsou započteny i náklady na vázání výztuže drátem, popř. na svary nahrazující vázání výztuže drátem. </t>
  </si>
  <si>
    <t>4,623*0,055 'Přepočtené koeficientem množství</t>
  </si>
  <si>
    <t>997</t>
  </si>
  <si>
    <t>Přesun sutě</t>
  </si>
  <si>
    <t>125</t>
  </si>
  <si>
    <t>997013151</t>
  </si>
  <si>
    <t>Vnitrostaveništní doprava suti a vybouraných hmot vodorovně do 50 m svisle s omezením mechanizace pro budovy a haly výšky do 6 m</t>
  </si>
  <si>
    <t>-333611453</t>
  </si>
  <si>
    <t xml:space="preserve">Poznámka k souboru cen:_x000D_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užije se pro ocenění dopravy suti cena -3111 (pro nejmenší výšku, tj. 6 m). 3. Montáž, demontáž a pronájem shozu se ocení cenami souboru cen 997 01-33 Shoz suti. 4. Ceny -3151 až -3162 lze použít v případě, kdy dochází ke ztížení dopravy suti např. tím, že není možné instalovat jeřáb. </t>
  </si>
  <si>
    <t>126</t>
  </si>
  <si>
    <t>997013501</t>
  </si>
  <si>
    <t>Odvoz suti a vybouraných hmot na skládku nebo meziskládku se složením, na vzdálenost do 1 km</t>
  </si>
  <si>
    <t>-431801127</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</si>
  <si>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</si>
  <si>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127</t>
  </si>
  <si>
    <t>997013509</t>
  </si>
  <si>
    <t>Odvoz suti a vybouraných hmot na skládku nebo meziskládku se složením, na vzdálenost Příplatek k ceně za každý další i započatý 1 km přes 1 km</t>
  </si>
  <si>
    <t>555804595</t>
  </si>
  <si>
    <t>128</t>
  </si>
  <si>
    <t>997013831</t>
  </si>
  <si>
    <t>Poplatek za uložení stavebního odpadu na skládce (skládkovné) směsného</t>
  </si>
  <si>
    <t>-318160966</t>
  </si>
  <si>
    <t xml:space="preserve">Poznámka k souboru cen:_x000D_
1. Ceny uvedené v souboru lze po dohodě upravit podle místních podmínek.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</si>
  <si>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998</t>
  </si>
  <si>
    <t>Přesun hmot</t>
  </si>
  <si>
    <t>129</t>
  </si>
  <si>
    <t>998011001</t>
  </si>
  <si>
    <t>Přesun hmot pro budovy občanské výstavby, bydlení, výrobu a služby s nosnou svislou konstrukcí zděnou z cihel, tvárnic nebo kamene vodorovná dopravní vzdálenost do 100 m pro budovy výšky do 6 m</t>
  </si>
  <si>
    <t>-1590554317</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</si>
  <si>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</si>
  <si>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</si>
  <si>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</si>
  <si>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711</t>
  </si>
  <si>
    <t>Izolace proti vodě, vlhkosti a plynům</t>
  </si>
  <si>
    <t>130</t>
  </si>
  <si>
    <t>711161531</t>
  </si>
  <si>
    <t xml:space="preserve">Izolace nopovými foliemi na ploše svislé i vodorovné drenážní a ochranný systém pro spodní stavbu s filtrační textilií, zatížitelnost 90 kN/m2 </t>
  </si>
  <si>
    <t>-1775248336</t>
  </si>
  <si>
    <t xml:space="preserve">Poznámka k souboru cen:_x000D_
1. V cenách -1511 až -1562 nejsou započteny náklady na ukončení izolace lištou. Tyto se oceňují položkami -1571 až -1573. 2. Prostupy izolací se oceňují cenami souboru 711 76 - Provedení detailů fóliemi. </t>
  </si>
  <si>
    <t>"B-B" (10,83*1,30)+(12,22*4,00)</t>
  </si>
  <si>
    <t>"C-C" (7,31*2,80)+(7,22*3,80)</t>
  </si>
  <si>
    <t>"D-D" (3,80*1,00)+(3,74*1,00)</t>
  </si>
  <si>
    <t>131</t>
  </si>
  <si>
    <t>711161572</t>
  </si>
  <si>
    <t>Izolace nopovými foliemi ukončení izolace zakončovací profil na perimetrických deskách</t>
  </si>
  <si>
    <t>-758139071</t>
  </si>
  <si>
    <t>132</t>
  </si>
  <si>
    <t>711471051</t>
  </si>
  <si>
    <t>Provedení izolace proti povrchové a podpovrchové tlakové vodě termoplasty na ploše vodorovné V folií PVC lepenou</t>
  </si>
  <si>
    <t>-1631595779</t>
  </si>
  <si>
    <t xml:space="preserve">Poznámka k souboru cen:_x000D_
1. Izolace plochy jednotlivě do 10 m2 lze oceňovat cenami příslušných izolací a cenou 711 49-9097 Příplatek za plochy do 10 m2. 2. Cenami lze oceňovat i montáž proti zemní vlhkosti. </t>
  </si>
  <si>
    <t>"odměřeno z DWG" 100,60</t>
  </si>
  <si>
    <t>133</t>
  </si>
  <si>
    <t>283220820</t>
  </si>
  <si>
    <t>fólie zemní hydroizolační mPVC, tl. 2 mm, šířka 2,05 délka role 20 m, světle zelená</t>
  </si>
  <si>
    <t>370048503</t>
  </si>
  <si>
    <t>100,6*1,15 'Přepočtené koeficientem množství</t>
  </si>
  <si>
    <t>134</t>
  </si>
  <si>
    <t>711472051</t>
  </si>
  <si>
    <t>Provedení izolace proti povrchové a podpovrchové tlakové vodě termoplasty na ploše svislé S folií PVC lepenou</t>
  </si>
  <si>
    <t>-559616541</t>
  </si>
  <si>
    <t>3,93*4,93</t>
  </si>
  <si>
    <t>7,21*4,93</t>
  </si>
  <si>
    <t>12,035*4,80</t>
  </si>
  <si>
    <t>7,00*4,93</t>
  </si>
  <si>
    <t>10,83*4,80</t>
  </si>
  <si>
    <t>135</t>
  </si>
  <si>
    <t>1959553422</t>
  </si>
  <si>
    <t>136</t>
  </si>
  <si>
    <t>711491171</t>
  </si>
  <si>
    <t>Provedení izolace proti povrchové a podpovrchové tlakové vodě ostatní na ploše vodorovné V z textilií, vrstvy podkladní</t>
  </si>
  <si>
    <t>-1333875626</t>
  </si>
  <si>
    <t xml:space="preserve">Poznámka k souboru cen:_x000D_
1. Cenami -9095 až -9097 lze oceňovat jen tehdy, nepřesáhne-li součet souvislé plochy vodorovné a svislé izolační vrstvy 10 m2. 2. Cenou -1175 lze oceňovat i připevnění izolace na ploše svislé. 3. Cenami -1171 až -1273 lze oceňovat i izolace proti zemní vlhkosti. 4. V ceně -1177 jsou započteny i náklady na navrtání, osazení hmoždinek a zatmelení. </t>
  </si>
  <si>
    <t>137</t>
  </si>
  <si>
    <t>711491172</t>
  </si>
  <si>
    <t>Provedení izolace proti povrchové a podpovrchové tlakové vodě ostatní na ploše vodorovné V z textilií, vrstvy ochranné</t>
  </si>
  <si>
    <t>642277945</t>
  </si>
  <si>
    <t>138</t>
  </si>
  <si>
    <t>693110050</t>
  </si>
  <si>
    <t>geotextilie tkaná polypropylenová 380 g/m2</t>
  </si>
  <si>
    <t>-2144900992</t>
  </si>
  <si>
    <t>201,2*1,05 'Přepočtené koeficientem množství</t>
  </si>
  <si>
    <t>139</t>
  </si>
  <si>
    <t>711491271</t>
  </si>
  <si>
    <t>Provedení izolace proti povrchové a podpovrchové tlakové vodě ostatní na ploše svislé S z textilií, vrstvy podkladní</t>
  </si>
  <si>
    <t>-1783750399</t>
  </si>
  <si>
    <t>140</t>
  </si>
  <si>
    <t>711491272</t>
  </si>
  <si>
    <t>Provedení izolace proti povrchové a podpovrchové tlakové vodě ostatní na ploše svislé S z textilií, vrstvy ochranné</t>
  </si>
  <si>
    <t>-434550834</t>
  </si>
  <si>
    <t>141</t>
  </si>
  <si>
    <t>379924896</t>
  </si>
  <si>
    <t>437,114*1,05 'Přepočtené koeficientem množství</t>
  </si>
  <si>
    <t>142</t>
  </si>
  <si>
    <t>998711101</t>
  </si>
  <si>
    <t>Přesun hmot pro izolace proti vodě, vlhkosti a plynům stanovený z hmotnosti přesunovaného materiálu vodorovná dopravní vzdálenost do 50 m v objektech výšky do 6 m</t>
  </si>
  <si>
    <t>-1846513010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</si>
  <si>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</si>
  <si>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143</t>
  </si>
  <si>
    <t>998711181</t>
  </si>
  <si>
    <t>Přesun hmot pro izolace proti vodě, vlhkosti a plynům stanovený z hmotnosti přesunovaného materiálu Příplatek k cenám za přesun prováděný bez použití mechanizace pro jakoukoliv výšku objektu</t>
  </si>
  <si>
    <t>1811777166</t>
  </si>
  <si>
    <t>712</t>
  </si>
  <si>
    <t>Povlakové krytiny</t>
  </si>
  <si>
    <t>144</t>
  </si>
  <si>
    <t>712311101</t>
  </si>
  <si>
    <t>Provedení povlakové krytiny střech plochých do 10 st. natěradly a tmely za studena nátěrem lakem penetračním nebo asfaltovým</t>
  </si>
  <si>
    <t>-1042659901</t>
  </si>
  <si>
    <t xml:space="preserve">Poznámka k souboru cen:_x000D_
1. Povlakové krytiny střech jednotlivě do 10 m2 se oceňují skladebně cenou příslušné izolace a cenou 712 39-9095 Příplatek za plochu do 10 m2. </t>
  </si>
  <si>
    <t>145</t>
  </si>
  <si>
    <t>111631500</t>
  </si>
  <si>
    <t>lak asfaltový penetrační (MJ t) bal 9 kg</t>
  </si>
  <si>
    <t>-985932541</t>
  </si>
  <si>
    <t>88,55*0,0003 'Přepočtené koeficientem množství</t>
  </si>
  <si>
    <t>146</t>
  </si>
  <si>
    <t>712341559</t>
  </si>
  <si>
    <t>Provedení povlakové krytiny střech plochých do 10 st. pásy přitavením NAIP v plné ploše</t>
  </si>
  <si>
    <t>-5212541</t>
  </si>
  <si>
    <t xml:space="preserve">Poznámka k souboru cen:_x000D_
1. Povlakové krytiny střech jednotlivě do 10 m2 se oceňují skladebně cenou příslušné izolace a cenou 712 39-9097 Příplatek za plochu do 10 m2. </t>
  </si>
  <si>
    <t>147</t>
  </si>
  <si>
    <t>628522540</t>
  </si>
  <si>
    <t>pásy s modifikovaným asfaltem tl. 4,0 mm vložka polyesterové rouno minerální jemnozrnný posyp</t>
  </si>
  <si>
    <t>363718038</t>
  </si>
  <si>
    <t>88,55*1,15 'Přepočtené koeficientem množství</t>
  </si>
  <si>
    <t>148</t>
  </si>
  <si>
    <t>360057762</t>
  </si>
  <si>
    <t>12,00+93,00</t>
  </si>
  <si>
    <t>49,362</t>
  </si>
  <si>
    <t>149</t>
  </si>
  <si>
    <t>628522580</t>
  </si>
  <si>
    <t>pásy s modifikovaným asfaltem tl. 5,2 mm vložka polyesterové rouno barevný minerální hrubozrnný posyp</t>
  </si>
  <si>
    <t>1194497565</t>
  </si>
  <si>
    <t>12*1,15 'Přepočtené koeficientem množství</t>
  </si>
  <si>
    <t>150</t>
  </si>
  <si>
    <t>628522560</t>
  </si>
  <si>
    <t>pásy s modifikovaným asfaltem tl. 4,2 mm vložka polyesterové rouno barevný minerální hrubozrnný posyp</t>
  </si>
  <si>
    <t>-1849197286</t>
  </si>
  <si>
    <t>142,362*1,15 'Přepočtené koeficientem množství</t>
  </si>
  <si>
    <t>151</t>
  </si>
  <si>
    <t>998712101</t>
  </si>
  <si>
    <t>Přesun hmot pro povlakové krytiny stanovený z hmotnosti přesunovaného materiálu vodorovná dopravní vzdálenost do 50 m v objektech výšky do 6 m</t>
  </si>
  <si>
    <t>-1955357072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</si>
  <si>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</si>
  <si>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152</t>
  </si>
  <si>
    <t>998712181</t>
  </si>
  <si>
    <t>Přesun hmot pro povlakové krytiny stanovený z hmotnosti přesunovaného materiálu Příplatek k cenám za přesun prováděný bez použití mechanizace pro jakoukoliv výšku objektu</t>
  </si>
  <si>
    <t>-688960404</t>
  </si>
  <si>
    <t>713</t>
  </si>
  <si>
    <t>Izolace tepelné</t>
  </si>
  <si>
    <t>153</t>
  </si>
  <si>
    <t>713121111</t>
  </si>
  <si>
    <t>Montáž tepelné izolace podlah rohožemi, pásy, deskami, dílci, bloky (izolační materiál ve specifikaci) kladenými volně jednovrstvá</t>
  </si>
  <si>
    <t>-255753554</t>
  </si>
  <si>
    <t xml:space="preserve">Poznámka k souboru cen:_x000D_
1. Množství tepelné izolace podlah okrajovými pásky k ceně -1211 se určuje v m projektované délky obložení (bez přesahů) na obvodu podlahy. </t>
  </si>
  <si>
    <t>"PDL 1" 91,20</t>
  </si>
  <si>
    <t>"PDL 2" 9,50</t>
  </si>
  <si>
    <t>154</t>
  </si>
  <si>
    <t>283759140</t>
  </si>
  <si>
    <t>deska z pěnového polystyrenu pro trvalé zatížení v tlaku (max. 3000 kg/m2) 1000 x 500 x 100 mm</t>
  </si>
  <si>
    <t>-697419883</t>
  </si>
  <si>
    <t>100,7*1,02 'Přepočtené koeficientem množství</t>
  </si>
  <si>
    <t>155</t>
  </si>
  <si>
    <t>713121211</t>
  </si>
  <si>
    <t>Montáž tepelné izolace podlah okrajovými pásky kladenými volně</t>
  </si>
  <si>
    <t>-1975096351</t>
  </si>
  <si>
    <t>156</t>
  </si>
  <si>
    <t>590306810</t>
  </si>
  <si>
    <t>páska okrajová z extrudovaného polyethylenu š. 100 tl. 5 mm</t>
  </si>
  <si>
    <t>1355958412</t>
  </si>
  <si>
    <t>157</t>
  </si>
  <si>
    <t>713131141</t>
  </si>
  <si>
    <t>Montáž tepelné izolace stěn rohožemi, pásy, deskami, dílci, bloky (izolační materiál ve specifikaci) lepením celoplošně</t>
  </si>
  <si>
    <t>141677895</t>
  </si>
  <si>
    <t xml:space="preserve">Poznámka k souboru cen:_x000D_
1. Položky Montáž tepelných izolací stěn lze použít i pro ocenění montáže svislých tepelných izolací základových konstrukcí (základové pásy, desky apod.). 2. V cenách -1161 až -1167 nejsou započteny náklady na podkladní rošt a olištování zdí; tyto se oceňují pro kovový rošt cenami souboru 763 12-16 katalogu 763 - Konstrukce suché výstavby nebo pro dřevěný rošt cenami souboru 766 41-72 katalogu 766 – Konstrukce truhlářské. </t>
  </si>
  <si>
    <t>"obruby světlíků" (1,20+0,90)*2,00*0,50*16,00</t>
  </si>
  <si>
    <t>"atika" (13,265+7,00+12,035+7,105)*0,40</t>
  </si>
  <si>
    <t>158</t>
  </si>
  <si>
    <t>631515270</t>
  </si>
  <si>
    <t>deska izolační minerální kontaktních fasád podélné vlákno λ-0.036 tl. 100 mm</t>
  </si>
  <si>
    <t>-241132658</t>
  </si>
  <si>
    <t>33,6*1,02 'Přepočtené koeficientem množství</t>
  </si>
  <si>
    <t>159</t>
  </si>
  <si>
    <t>631515200</t>
  </si>
  <si>
    <t>deska izolační minerální kontaktních fasád podélné vlákno λ-0.036 tl. 60 mm</t>
  </si>
  <si>
    <t>710790210</t>
  </si>
  <si>
    <t>15,762*1,02 'Přepočtené koeficientem množství</t>
  </si>
  <si>
    <t>160</t>
  </si>
  <si>
    <t>713141111</t>
  </si>
  <si>
    <t>Montáž tepelné izolace střech plochých rohožemi, pásy, deskami, dílci, bloky (izolační materiál ve specifikaci) přilepenými asfaltem za horka zplna, jednovrstvá</t>
  </si>
  <si>
    <t>1011184338</t>
  </si>
  <si>
    <t xml:space="preserve">Poznámka k souboru cen:_x000D_
1. Množství tepelné izolace střech plochých atikovými pásky k ceně -1211 se určuje v m projektované délky obložení (bez přesahů) na obvodu ploché střechy. 2. Množství jednotek tepelné izolace střech plochých spádovými klíny k cenám -1311 až -1335 se určuje v m2 půdorysné projektované vyspádované plochy střechy. </t>
  </si>
  <si>
    <t>161</t>
  </si>
  <si>
    <t>283R00722070.1</t>
  </si>
  <si>
    <t>deska polystyrénová EPS 150 kašírovaná asfaltovým pásem V 60 S 35 3000x1000x160 mm</t>
  </si>
  <si>
    <t>1142507410</t>
  </si>
  <si>
    <t>88,55*1,02 'Přepočtené koeficientem množství</t>
  </si>
  <si>
    <t>162</t>
  </si>
  <si>
    <t>713141211</t>
  </si>
  <si>
    <t>Montáž tepelné izolace střech plochých atikovými klíny kladenými volně</t>
  </si>
  <si>
    <t>-1164511269</t>
  </si>
  <si>
    <t>39,405+67,20</t>
  </si>
  <si>
    <t>163</t>
  </si>
  <si>
    <t>631529080</t>
  </si>
  <si>
    <t>klín atikový přechodný minerální plochých střech tl.100 x100 mm</t>
  </si>
  <si>
    <t>366543227</t>
  </si>
  <si>
    <t>164</t>
  </si>
  <si>
    <t>713141311</t>
  </si>
  <si>
    <t>Montáž tepelné izolace střech plochých spádovými klíny v ploše kladenými volně</t>
  </si>
  <si>
    <t>-1944166819</t>
  </si>
  <si>
    <t>39,405*0,20</t>
  </si>
  <si>
    <t>165</t>
  </si>
  <si>
    <t>283761420</t>
  </si>
  <si>
    <t>klín izolační z pěnového polystyrenu EPS 150 spádový, 1000x1000 mm</t>
  </si>
  <si>
    <t>-453975354</t>
  </si>
  <si>
    <t>7,881*0,05 'Přepočtené koeficientem množství</t>
  </si>
  <si>
    <t>166</t>
  </si>
  <si>
    <t>713151111</t>
  </si>
  <si>
    <t>Montáž tepelné izolace střech šikmých rohožemi, pásy, deskami (izolační materiál ve specifikaci) kladenými volně mezi krokve</t>
  </si>
  <si>
    <t>-1423018149</t>
  </si>
  <si>
    <t xml:space="preserve">Poznámka k souboru cen:_x000D_
1. V cenách -1141 až -1147 nejsou započteny náklady na podkladní rošt a olištování zdí; tyto se oceňují pro kovový rošt cenami souboru 763 12-16 katalogu 763 - Konstrukce suché výstavby nebo pro dřevěný rošt cenami souboru 766 41-72 katalogu 766 – Konstrukce truhlářské. 2. V cenách -1211 až -1218 nejsou započteny náklady na osazení latí pokud rozteč krokví je větší než 1000 mm; tyto se oceňují cenami souboru 762 34-.. Bednění a laťování katalogu 762 - Konstrukce tesařské. </t>
  </si>
  <si>
    <t>3,01*4,00</t>
  </si>
  <si>
    <t>167</t>
  </si>
  <si>
    <t>631507960</t>
  </si>
  <si>
    <t>plsť skelná pro izolaci mezi krokve la = 0,036 W/mK 5000 x 1200 tl.140 mm</t>
  </si>
  <si>
    <t>2123013526</t>
  </si>
  <si>
    <t>12,04*1,02 'Přepočtené koeficientem množství</t>
  </si>
  <si>
    <t>168</t>
  </si>
  <si>
    <t>713151131</t>
  </si>
  <si>
    <t>Montáž tepelné izolace střech šikmých rohožemi, pásy, deskami (izolační materiál ve specifikaci) kladenými volně nad krokve, sklonu střechy do 30 st.</t>
  </si>
  <si>
    <t>2116449384</t>
  </si>
  <si>
    <t>169</t>
  </si>
  <si>
    <t>SPCM 1</t>
  </si>
  <si>
    <t>Izolace nad krokve PIR 80 mm, pero/drážka s integrovanou pojistnou hydroizolační fólií</t>
  </si>
  <si>
    <t>-1831903227</t>
  </si>
  <si>
    <t>170</t>
  </si>
  <si>
    <t>713191132</t>
  </si>
  <si>
    <t>Montáž tepelné izolace stavebních konstrukcí - doplňky a konstrukční součásti podlah, stropů vrchem nebo střech překrytím fólií separační z PE</t>
  </si>
  <si>
    <t>-417262979</t>
  </si>
  <si>
    <t>91,20*2,00</t>
  </si>
  <si>
    <t>9,50</t>
  </si>
  <si>
    <t>171</t>
  </si>
  <si>
    <t>283231500</t>
  </si>
  <si>
    <t>fólie separační PE bal. 100 m2</t>
  </si>
  <si>
    <t>-1511350636</t>
  </si>
  <si>
    <t>191,9*1,1 'Přepočtené koeficientem množství</t>
  </si>
  <si>
    <t>172</t>
  </si>
  <si>
    <t>998713101</t>
  </si>
  <si>
    <t>Přesun hmot pro izolace tepelné stanovený z hmotnosti přesunovaného materiálu vodorovná dopravní vzdálenost do 50 m v objektech výšky do 6 m</t>
  </si>
  <si>
    <t>457247695</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</si>
  <si>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t>
  </si>
  <si>
    <t>173</t>
  </si>
  <si>
    <t>998713181</t>
  </si>
  <si>
    <t>Přesun hmot pro izolace tepelné stanovený z hmotnosti přesunovaného materiálu Příplatek k cenám za přesun prováděný bez použití mechanizace pro jakoukoliv výšku objektu</t>
  </si>
  <si>
    <t>-1119606471</t>
  </si>
  <si>
    <t>721</t>
  </si>
  <si>
    <t>Zdravotechnika</t>
  </si>
  <si>
    <t>174</t>
  </si>
  <si>
    <t>přenos 3</t>
  </si>
  <si>
    <t>zdravotechnika - přenos ze samostatného rozpočtu</t>
  </si>
  <si>
    <t>kpl</t>
  </si>
  <si>
    <t>-2039863728</t>
  </si>
  <si>
    <t>735</t>
  </si>
  <si>
    <t>Ústřední vytápění - otopná tělesa</t>
  </si>
  <si>
    <t>175</t>
  </si>
  <si>
    <t>přenos 2</t>
  </si>
  <si>
    <t>vytápění a větrání - přenos ze samostatného rozpočtu</t>
  </si>
  <si>
    <t>1277803972</t>
  </si>
  <si>
    <t>751</t>
  </si>
  <si>
    <t>Vzduchotechnika</t>
  </si>
  <si>
    <t>176</t>
  </si>
  <si>
    <t>751398021</t>
  </si>
  <si>
    <t>Montáž ostatních zařízení větrací mřížky stěnové, průřezu do 0,040 m2</t>
  </si>
  <si>
    <t>135735284</t>
  </si>
  <si>
    <t>177</t>
  </si>
  <si>
    <t>562456530</t>
  </si>
  <si>
    <t>mřížka větrací plast 50 bílá se síťovinou</t>
  </si>
  <si>
    <t>1077527963</t>
  </si>
  <si>
    <t>762</t>
  </si>
  <si>
    <t>Konstrukce tesařské</t>
  </si>
  <si>
    <t>178</t>
  </si>
  <si>
    <t>762341046</t>
  </si>
  <si>
    <t>Bednění a laťování bednění střech rovných sklonu do 60 st. s vyřezáním otvorů z dřevoštěpkových desek šroubovaných na rošt 22 mm na pero a drážku, tloušťky desky</t>
  </si>
  <si>
    <t>1232304001</t>
  </si>
  <si>
    <t xml:space="preserve">Poznámka k souboru cen:_x000D_
1. V cenách -1011 až -1149 bednění střech z desek dřevoštěpkových a cementotřískových jsou započteny i náklady na dodávku spojovacích prostředků, na tyto položky se nevztahuje ocenění dodávky spojovacích prostředků položka 762 39-5000. </t>
  </si>
  <si>
    <t>179</t>
  </si>
  <si>
    <t>762341250</t>
  </si>
  <si>
    <t>Bednění a laťování montáž bednění střech rovných a šikmých sklonu do 60 st. s vyřezáním otvorů z prken hoblovaných</t>
  </si>
  <si>
    <t>15101461</t>
  </si>
  <si>
    <t>180</t>
  </si>
  <si>
    <t>605141130</t>
  </si>
  <si>
    <t>řezivo jehličnaté,střešní latě impregnované dl 2 - 3,5 m</t>
  </si>
  <si>
    <t>1852143153</t>
  </si>
  <si>
    <t>6,00*3,01*0,06*0,04</t>
  </si>
  <si>
    <t>0,043*1,02 'Přepočtené koeficientem množství</t>
  </si>
  <si>
    <t>181</t>
  </si>
  <si>
    <t>762341670</t>
  </si>
  <si>
    <t>Bednění a laťování montáž bednění štítových okapových říms, krajnic, závětrných prken a žaluzií ve spádu nebo rovnoběžně s okapem z desek dřevotřískových nebo dřevoštěpkových na sraz</t>
  </si>
  <si>
    <t>581171327</t>
  </si>
  <si>
    <t>39,405*0,40</t>
  </si>
  <si>
    <t>182</t>
  </si>
  <si>
    <t>607262420</t>
  </si>
  <si>
    <t>deska dřevoštěpková OSB ostrá hrana nebroušená 2500x1250x15 mm</t>
  </si>
  <si>
    <t>-441074396</t>
  </si>
  <si>
    <t>15,762*1,1 'Přepočtené koeficientem množství</t>
  </si>
  <si>
    <t>183</t>
  </si>
  <si>
    <t>762395000</t>
  </si>
  <si>
    <t>Spojovací prostředky krovů, bednění a laťování, nadstřešních konstrukcí svory, prkna, hřebíky, pásová ocel, vruty</t>
  </si>
  <si>
    <t>-1725738528</t>
  </si>
  <si>
    <t xml:space="preserve">Poznámka k souboru cen:_x000D_
1. Cena je určena pro montážní ceny souborů cen: a) 762 33- Montáž vázaných konstrukcí krovů, b) 762 34- Bednění a laťování, ceny -1210 až -2441, c) 762 35- Montáž nadstřešních konstrukcí, d) 762 36- Montáž spádových klínů. 2. Ochrana konstrukce se oceňuje samostatně, např. položkami 762 08-3 Impregnace řeziva tohoto katalogu nebo příslušnými položkami katalogu 800-783 Nátěry. </t>
  </si>
  <si>
    <t>184</t>
  </si>
  <si>
    <t>762420035</t>
  </si>
  <si>
    <t>Obložení stropů nebo střešních podhledů z cementotřískových desek šroubovaných na pero a drážku broušených, tloušťky desky 20 mm</t>
  </si>
  <si>
    <t>-933457152</t>
  </si>
  <si>
    <t xml:space="preserve">Poznámka k souboru cen:_x000D_
1. V cenách -0011 až -1037 obložení stropů a střešních podhledů z desek dřevoštěpkových a cementotřískových jsou započteny i náklady na dodávku spojovacích prostředků, na tyto položky se nevztahuje ocenění dodávky spojovacích prostředků položka 762 49-5000. 2. V cenách není započtena montáž podkladového roštu; tato montáž se oceňuje cenami části A 01 katalogu 800-767 Konstrukce zámečnické v případě kovové konstrukce, nebo cenou -9001 v případě dřevěné konstrukce. 3. V ceně -9001 není započtena montáž a dodávka nosných prvků (např. konzol, trnů) pro zavěšený rošt; tato montáž a dodávka se oceňují individuálně. 4. V cenách nejsou započteny náklady na olištování; toto olištování se oceňuje cenou 762 41-1.01 Olištování spár stropů. 5. Tento soubor cen neobsahuje položky pro ocenění typových sádrokartonových, sádrovláknitých a cementovláknitých konstrukcí; tyto konstrukce se oceňují cenami části A 01 katalogu 800-763 Konstrukce suché výstavby. </t>
  </si>
  <si>
    <t>(0,26+0,20)*4,00*2,00</t>
  </si>
  <si>
    <t>185</t>
  </si>
  <si>
    <t>762495000</t>
  </si>
  <si>
    <t>Spojovací prostředky olištování spár, obložení stropů, střešních podhledů a stěn hřebíky, vruty</t>
  </si>
  <si>
    <t>2056817351</t>
  </si>
  <si>
    <t xml:space="preserve">Poznámka k souboru cen:_x000D_
1. Cena je určena pro montážní ceny souborů cen: a) 762 41- Montáž olištování spár, b) 762 42- Obložení stropů a střešních podhledů, ceny -1110 až -1235, c) 762 43- Obložení stěn, ceny -1110 až -1235. 2. Ochrana konstrukce se oceňuje samostatně, např. položkami 762 08-3 Impregnace řeziva tohoto katalogu nebo příslušnými položkami katalogu 800-783 Nátěry. </t>
  </si>
  <si>
    <t>186</t>
  </si>
  <si>
    <t>762795000</t>
  </si>
  <si>
    <t>Spojovací prostředky prostorových vázaných konstrukcí hřebíky, svory, fixační prkna</t>
  </si>
  <si>
    <t>1211627181</t>
  </si>
  <si>
    <t xml:space="preserve">Poznámka k souboru cen:_x000D_
1. Cena je určena jen pro soubor cen 762 7. - Montáž prostorových vázaných konstrukcí. 2. Ochrana konstrukce se oceňuje samostatně, např. položkami 762 08-3 Impregnace řeziva tohoto katalogu nebo příslušnými položkami katalogu 800-783 Nátěry. </t>
  </si>
  <si>
    <t>187</t>
  </si>
  <si>
    <t>998762101</t>
  </si>
  <si>
    <t>Přesun hmot pro konstrukce tesařské stanovený z hmotnosti přesunovaného materiálu vodorovná dopravní vzdálenost do 50 m v objektech výšky do 6 m</t>
  </si>
  <si>
    <t>-1499962913</t>
  </si>
  <si>
    <t>188</t>
  </si>
  <si>
    <t>998762181</t>
  </si>
  <si>
    <t>Přesun hmot pro konstrukce tesařské stanovený z hmotnosti přesunovaného materiálu Příplatek k cenám za přesun prováděný bez použití mechanizace pro jakoukoliv výšku objektu</t>
  </si>
  <si>
    <t>-2016638264</t>
  </si>
  <si>
    <t>763</t>
  </si>
  <si>
    <t>Konstrukce suché výstavby</t>
  </si>
  <si>
    <t>189</t>
  </si>
  <si>
    <t>763131532</t>
  </si>
  <si>
    <t>Podhled ze sádrokartonových desek jednovrstvá zavěšená spodní konstrukce z ocelových profilů CD, UD jednoduše opláštěná deskou protipožární DF, tl. 15 mm, bez TI</t>
  </si>
  <si>
    <t>2046886560</t>
  </si>
  <si>
    <t xml:space="preserve">Poznámka k souboru cen:_x000D_
1. V cenách jsou započteny i náklady na tmelení a výztužnou pásku. 2. V cenách nejsou započteny náklady na základní penetrační nátěr; tyto se oceňují cenou -1714. 3. Ceny 763 13-13 lze použít i pro dvouvrstvou dřevěnou spodní konstrukci s nosnými latěmi 60 x 40 mm a montážnímu latěmi 48 x 24 mm. 4. Ceny -1611 až -1613 Montáž nosné konstrukce je stanoveny pro m2 plochy podhledu. 5. V ceně -1611 nejsou započteny náklady na dřevo a v cenách -2612 a -2613 náklady na profily; tyto se oceňují ve specifikaci. Doporučené množství na 1 m2 příčky je 3,0 m profilu CD a 0,9 m profilu UD. 6. V cenách -1621 až -1624 Montáž desek nejsou započteny náklady na desky; tato dodávka se oceňuje ve specifikaci. 7. V ceně -1763 Příplatek za průhyb nosného stropu přes 20 mm je započtena pouze montáž, atypický profil se oceňuje individuálně ve specifikaci. </t>
  </si>
  <si>
    <t>9,50+2,40</t>
  </si>
  <si>
    <t>190</t>
  </si>
  <si>
    <t>763131713</t>
  </si>
  <si>
    <t>Podhled ze sádrokartonových desek ostatní práce a konstrukce na podhledech ze sádrokartonových desek napojení na obvodové konstrukce profilem</t>
  </si>
  <si>
    <t>-1196512516</t>
  </si>
  <si>
    <t>4,00+4,00+1,80+1,80+7,00</t>
  </si>
  <si>
    <t>191</t>
  </si>
  <si>
    <t>763131714</t>
  </si>
  <si>
    <t>Podhled ze sádrokartonových desek ostatní práce a konstrukce na podhledech ze sádrokartonových desek základní penetrační nátěr</t>
  </si>
  <si>
    <t>-490616875</t>
  </si>
  <si>
    <t>192</t>
  </si>
  <si>
    <t>763164232</t>
  </si>
  <si>
    <t>Obklad ze sádrokartonových desek konstrukcí dřevěných včetně ochranných úhelníků ve tvaru U rozvinuté šíře přes 0,6 do 1,2 m, opláštěný deskou standardní A, tl. 15 mm</t>
  </si>
  <si>
    <t>-1062047893</t>
  </si>
  <si>
    <t xml:space="preserve">Poznámka k souboru cen:_x000D_
1. Ceny jsou určeny pro obklad trámů i sloupů. 2. V cenách jsou započteny i náklady na tmelení, výztužnou pásku a ochranu rohů úhelníky. 3. V cenách nejsou započteny náklady na základní penetrační nátěr; tyto se oceňují cenou 763 13-1714. 4. V cenách montáže obkladů nejsou započteny náklady na: a) desky; tato dodávka se oceňuje ve specifikaci, b) ochranné úhelníky; tato dodávka se oceňuje ve specifikaci, c) profily u obkladu konstrukcí kovových – u cen -4791 až -4793; tato dodávka se oceňuje ve specifikaci. </t>
  </si>
  <si>
    <t>193</t>
  </si>
  <si>
    <t>763181311</t>
  </si>
  <si>
    <t>Výplně otvorů konstrukcí ze sádrokartonových desek montáž zárubně kovové s příslušenstvím pro příčky výšky do 2,75 m nebo zátěže dveřního křídla do 25 kg, s profily CW a UW jednokřídlové</t>
  </si>
  <si>
    <t>-567197752</t>
  </si>
  <si>
    <t xml:space="preserve">Poznámka k souboru cen:_x000D_
1. V cenách montáže zárubní -1311 až -1322 nejsou započteny náklady na dodávku zárubní, profilů a patek zárubní; tato dodávka se oceňuje ve specifikaci. Množství profilů se určí: a) pro příčku výšky do 2,75 m takto: - délka profilu CW = 2x konstrukční výška příčky - délka profilu UW = 2x konstrukční výška příčky + šířka dveří + 300 mm, b) pro příčku výšky přes 2,75 do 4,25 m takto: - délka profilu UW = šířka dveří + 300 mm, - délka profilu UA = 2x konstrukční výška příčky, - patka UA = 4 kusy. 2. Montáž zárubní dřevěných a obložkových lze oceňovat cenami katalogu 800-766 Konstrukce truhlářské. 3. V cenách -2313 a -2314 ostění oken jsou započteny i náklady na ochranné úhelníky. 4. V ceně -2411 opláštění střešního okna jsou započteny i náklady na UA profily. 5. Pro volbu ceny montáže stavebního pouzdra -3111 až -3222 je rozhodující čistá průchozí šířka dveřního otvoru resp. dveřních otvorů. 6. V cenách -3111 až -3222 jsou započteny i náklady na sestavení stavebního pouzdra. 7. V cenách -3111 až -3222 nejsou započteny náklady na opláštění stavebního pouzdra sádrokartonovými deskami a jejich povrchové úpravy. Tyto práce se oceňují příslušnými položkami souboru cen 763 11-1 Příčka ze sádrokartonových desek. </t>
  </si>
  <si>
    <t>194</t>
  </si>
  <si>
    <t>553315130</t>
  </si>
  <si>
    <t>zárubeň ocelová pro sádrokarton 75 900 L/P</t>
  </si>
  <si>
    <t>1588387106</t>
  </si>
  <si>
    <t>195</t>
  </si>
  <si>
    <t>553315230</t>
  </si>
  <si>
    <t>zárubeň ocelová pro sádrokarton 100 900 L/P</t>
  </si>
  <si>
    <t>-249112997</t>
  </si>
  <si>
    <t>196</t>
  </si>
  <si>
    <t>763734112</t>
  </si>
  <si>
    <t>Montáž střešní konstrukce do 10 m výšky římsy opláštění střechy, štítů, říms, dýmníků a světlíkových obrub z ostatních prvků, krokví, vaznic, ztužidel, zavětrování, průřezové plochy přes 50 do 150 cm2</t>
  </si>
  <si>
    <t>-1505185629</t>
  </si>
  <si>
    <t xml:space="preserve">Poznámka k souboru cen:_x000D_
1. Montáž rámové konstrukce se oceňuje skladebně cenami montáže vazníků a cenami montáže stojek pro rámové konstrukce. 2. V cenách -2122, -2221, -2222 jsou započteny i náklady na spojení rámové konstrukce. 3. Cenami -2112, -2211 až -2213 se oceňuje i montáž samostatných vazníků. 4. Cenami -2122, -2221, -2222 nelze oceňovat montáž samostatných stojek; tato montáž se oceňuje cenami 763 71-2111, -2211 až –2213 Montáž sloupů. 5. Cenou -2101 se oceňuje jen montáž kompletní prostorové střešní konstrukce. Touto cenou nelze oceňovat montáž pláště dvouplášťových střech; tyto práce se oceňují podle čl. 1102 Všeobecných podmínek části A 02. </t>
  </si>
  <si>
    <t>3,01*5,00</t>
  </si>
  <si>
    <t>197</t>
  </si>
  <si>
    <t>605120110</t>
  </si>
  <si>
    <t>řezivo jehličnaté hranol jakost I nad 120 cm2</t>
  </si>
  <si>
    <t>-349997076</t>
  </si>
  <si>
    <t>15,05*0,14</t>
  </si>
  <si>
    <t>2,107*1,02 'Přepočtené koeficientem množství</t>
  </si>
  <si>
    <t>198</t>
  </si>
  <si>
    <t>998763100</t>
  </si>
  <si>
    <t>Přesun hmot pro dřevostavby stanovený z hmotnosti přesunovaného materiálu vodorovná dopravní vzdálenost do 50 m v objektech výšky do 6 m</t>
  </si>
  <si>
    <t>-1664273983</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</si>
  <si>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U přesunu stanoveného procentní sazbou se ztížení přesunu ocení individuálně. </t>
  </si>
  <si>
    <t>199</t>
  </si>
  <si>
    <t>998763181</t>
  </si>
  <si>
    <t>Přesun hmot pro dřevostavby stanovený z hmotnosti přesunovaného materiálu Příplatek k ceně za přesun prováděný bez použití mechanizace pro jakoukoliv výšku objektu</t>
  </si>
  <si>
    <t>1969499250</t>
  </si>
  <si>
    <t>200</t>
  </si>
  <si>
    <t>R00763121413.2</t>
  </si>
  <si>
    <t>Stěna předsazená ze sádrokartonových desek s nosnou konstrukcí z ocelových profilů CW, UW jednoduše opláštěná deskou standardní A tl. 12,5 mm, bez TI, stěna tl. 100 mm, profil 50</t>
  </si>
  <si>
    <t>-1700939264</t>
  </si>
  <si>
    <t xml:space="preserve">Poznámka k souboru cen:_x000D_
1. V cenách jsou započteny i náklady na tmelení a výztužnou pásku. 2. V cenách nejsou započteny náklady na základní penetrační nátěr; tyto se oceňují cenou 763 12-1714. 3. Ceny pro předsazené stěny lepené celoplošně jsou určeny pro lepení na rovný podklad, lepené na bochánky jsou určeny pro podklad o nerovnosti do 20 mm a lepené na pásky jsou určeny pro podklad o nerovnosti přes 20 mm. 4. Ceny -1611 a -1612 Montáž nosné konstrukce je stanoveny pro m2 plochy předsazené stěny. 5. V ceně -1611 a -1612 nejsou započteny náklady na profily; tyto se oceňují ve specifikaci. Doporučené množství na 1 m2 stěny je: a) 1,9 m profilu CW a 0,8 m profilu UW u ceny. -1611, b) 1,9 m profilu CD a 0,5 m profilu UD u ceny -1612. 6. V cenách -1621 až -1641 Montáž desek nejsou započteny náklady na desky; tato dodávka se oceňuje ve specifikaci. 7. Ostatní konstrukce a práce a příplatky, neuvedené v tomto souboru cen, se oceňují cenami 763 11-17.. pro příčky ze sádrokartonových desek. </t>
  </si>
  <si>
    <t>1,22*3,33</t>
  </si>
  <si>
    <t>201</t>
  </si>
  <si>
    <t>R00763121415.1</t>
  </si>
  <si>
    <t>Stěna předsazená ze sádrokartonových desek s nosnou konstrukcí z ocelových profilů CW, UW jednoduše opláštěná deskou standardní A tl. 12,5 mm, bez TI, stěna tl. 150 mm, profil 50</t>
  </si>
  <si>
    <t>1284596178</t>
  </si>
  <si>
    <t>3,865*3,33</t>
  </si>
  <si>
    <t>202</t>
  </si>
  <si>
    <t>763121711</t>
  </si>
  <si>
    <t>Stěna předsazená ze sádrokartonových desek ostatní konstrukce a práce na předsazených stěnách ze sádrokartonových desek dilatace</t>
  </si>
  <si>
    <t>150116571</t>
  </si>
  <si>
    <t>203</t>
  </si>
  <si>
    <t>763121714</t>
  </si>
  <si>
    <t>Stěna předsazená ze sádrokartonových desek ostatní konstrukce a práce na předsazených stěnách ze sádrokartonových desek základní penetrační nátěr</t>
  </si>
  <si>
    <t>-493769473</t>
  </si>
  <si>
    <t>204</t>
  </si>
  <si>
    <t>763121715</t>
  </si>
  <si>
    <t>Stěna předsazená ze sádrokartonových desek ostatní konstrukce a práce na předsazených stěnách ze sádrokartonových desek úprava styku stěny a podhledu separační páskou se silikonem</t>
  </si>
  <si>
    <t>364924306</t>
  </si>
  <si>
    <t>205</t>
  </si>
  <si>
    <t>763121761</t>
  </si>
  <si>
    <t xml:space="preserve">Stěna předsazená ze sádrokartonových desek Příplatek k cenám za rovinnost kvality speciální tmelení </t>
  </si>
  <si>
    <t>-764960375</t>
  </si>
  <si>
    <t>206</t>
  </si>
  <si>
    <t>R00763111351</t>
  </si>
  <si>
    <t>Příčka ze sádrokartonových desek s nosnou konstrukcí z jednoduchých ocelových profilů UW, CW jednoduše opláštěná deskou tl. 15 mm, příčka tl. 80 mm, profil 50 TI tl. 60 mm</t>
  </si>
  <si>
    <t>-2057578302</t>
  </si>
  <si>
    <t xml:space="preserve">Poznámka k souboru cen:_x000D_
1. V cenách jsou započteny i náklady na tmelení a výztužnou pásku. 2. V cenách nejsou započteny náklady na základní penetrační nátěr; tyto se oceňují cenou cenou -1717. 3. Cenu -1524 lze použít i pro příčky s tepelnou izolací tl. 100 mm o objemové hmotnosti min. 16 kg/m3. 4. Cena -1611 Montáž nosné konstrukce je stanovena pro m2 plochy příčky. 5. Ceny -1621 až -1627 Montáž desek, -1717 Penetrační nátěr, -1718 Úprava spar separační páskou a -1771, -1772 Příplatek za rovinnost jsou stanoveny pro obě strany příčky. 6. V ceně -1611 nejsou započteny náklady na profily; tyto se oceňují ve specifikaci. Doporučené množství na 1 m2 příčky je 1,9 m profilu CW a 0,8 m profilu UW. 7. V cenách -1621 až -1627 nejsou započteny náklady na desky; tato dodávka se oceňuje ve specifikaci. </t>
  </si>
  <si>
    <t>4,12*3,33</t>
  </si>
  <si>
    <t>4,50*3,33</t>
  </si>
  <si>
    <t>207</t>
  </si>
  <si>
    <t>763111711</t>
  </si>
  <si>
    <t>Příčka ze sádrokartonových desek ostatní konstrukce a práce na příčkách ze sádrokartonových desek dilatace</t>
  </si>
  <si>
    <t>-1802000006</t>
  </si>
  <si>
    <t>3,33*2,00</t>
  </si>
  <si>
    <t>208</t>
  </si>
  <si>
    <t>763111712</t>
  </si>
  <si>
    <t>Příčka ze sádrokartonových desek ostatní konstrukce a práce na příčkách ze sádrokartonových desek kluzné napojení příčky ke stropu</t>
  </si>
  <si>
    <t>713443954</t>
  </si>
  <si>
    <t>209</t>
  </si>
  <si>
    <t>763111717</t>
  </si>
  <si>
    <t>Příčka ze sádrokartonových desek ostatní konstrukce a práce na příčkách ze sádrokartonových desek základní penetrační nátěr</t>
  </si>
  <si>
    <t>76740295</t>
  </si>
  <si>
    <t>28,705*2,00</t>
  </si>
  <si>
    <t>210</t>
  </si>
  <si>
    <t>763111718</t>
  </si>
  <si>
    <t>Příčka ze sádrokartonových desek ostatní konstrukce a práce na příčkách ze sádrokartonových desek úprava styku příčky a podhledu separační páskou se silikonem</t>
  </si>
  <si>
    <t>-1065724337</t>
  </si>
  <si>
    <t>211</t>
  </si>
  <si>
    <t>763111723</t>
  </si>
  <si>
    <t>Příčka ze sádrokartonových desek ostatní konstrukce a práce na příčkách ze sádrokartonových desek úhelníky k ochraně rohů hliníkové</t>
  </si>
  <si>
    <t>-1137561222</t>
  </si>
  <si>
    <t>3,33+1,15+0,80+1,15+0,80+0,90+1,97+1,97+1,80+1,15+1,80+1,15</t>
  </si>
  <si>
    <t>212</t>
  </si>
  <si>
    <t>763111772</t>
  </si>
  <si>
    <t xml:space="preserve">Příčka ze sádrokartonových desek Příplatek k cenám za rovinnost kvality celoplošné tmelení </t>
  </si>
  <si>
    <t>1741989723</t>
  </si>
  <si>
    <t>764</t>
  </si>
  <si>
    <t>Konstrukce klempířské</t>
  </si>
  <si>
    <t>213</t>
  </si>
  <si>
    <t>764021421.1</t>
  </si>
  <si>
    <t>Dilatační lišta z hliníkového plechu připojovací, včetně tmelení rš 100 mm</t>
  </si>
  <si>
    <t>-298091935</t>
  </si>
  <si>
    <t>214</t>
  </si>
  <si>
    <t>764222404</t>
  </si>
  <si>
    <t>Oplechování střešních prvků z hliníkového plechu štítu závětrnou lištou rš 330 mm</t>
  </si>
  <si>
    <t>1941014269</t>
  </si>
  <si>
    <t xml:space="preserve">Poznámka k souboru cen:_x000D_
1. V cenách 764 22-1405 až -3442 nejsou započteny náklady na podkladní plech, tyto se oceňují cenami souboru cen 764 02-14.. Podkladní plech z hliníkového plechu v rozvinuté šířce podle rš střešního prvku. </t>
  </si>
  <si>
    <t>215</t>
  </si>
  <si>
    <t>764222434</t>
  </si>
  <si>
    <t>Oplechování střešních prvků z hliníkového plechu okapu okapovým plechem střechy rovné rš 330 mm</t>
  </si>
  <si>
    <t>672592725</t>
  </si>
  <si>
    <t>11,50+3,70</t>
  </si>
  <si>
    <t>216</t>
  </si>
  <si>
    <t>764225407</t>
  </si>
  <si>
    <t>Oplechování horních ploch zdí a nadezdívek (atik) z hliníkového plechu celoplošně lepené rš 670 mm</t>
  </si>
  <si>
    <t>1053322413</t>
  </si>
  <si>
    <t>217</t>
  </si>
  <si>
    <t>764226405</t>
  </si>
  <si>
    <t>Oplechování parapetů z hliníkového plechu rovných mechanicky kotvené, bez rohů rš 400 mm</t>
  </si>
  <si>
    <t>-2070186459</t>
  </si>
  <si>
    <t>3,4*4</t>
  </si>
  <si>
    <t>1,00</t>
  </si>
  <si>
    <t>218</t>
  </si>
  <si>
    <t>611R00444150</t>
  </si>
  <si>
    <t>hliníková koncovka k taženému hliníkovému parapetu</t>
  </si>
  <si>
    <t>pár</t>
  </si>
  <si>
    <t>-493867437</t>
  </si>
  <si>
    <t>219</t>
  </si>
  <si>
    <t>764226443</t>
  </si>
  <si>
    <t>Oplechování parapetů z hliníkového plechu rovných celoplošně lepené, bez rohů rš 250 mm</t>
  </si>
  <si>
    <t>-1205113680</t>
  </si>
  <si>
    <t>220</t>
  </si>
  <si>
    <t>764322414</t>
  </si>
  <si>
    <t>Lemování zdí z hliníkového plechu spodní s formováním do tvaru krytiny rovných, střech s krytinou skládanou mimo prejzovou rš 330 mm</t>
  </si>
  <si>
    <t>2005600624</t>
  </si>
  <si>
    <t>221</t>
  </si>
  <si>
    <t>764521403</t>
  </si>
  <si>
    <t>Žlab podokapní z hliníkového plechu včetně háků a čel půlkruhový rš 250 mm</t>
  </si>
  <si>
    <t>-809373367</t>
  </si>
  <si>
    <t>222</t>
  </si>
  <si>
    <t>764521404</t>
  </si>
  <si>
    <t>Žlab podokapní z hliníkového plechu včetně háků a čel půlkruhový rš 330 mm</t>
  </si>
  <si>
    <t>-1682029593</t>
  </si>
  <si>
    <t>223</t>
  </si>
  <si>
    <t>764528421.1</t>
  </si>
  <si>
    <t>Svod z hliníkového plechu včetně objímek, kolen a odskoků kruhový, průměru 80 mm</t>
  </si>
  <si>
    <t>-1079467813</t>
  </si>
  <si>
    <t>224</t>
  </si>
  <si>
    <t>764528422</t>
  </si>
  <si>
    <t>Svod z hliníkového plechu včetně objímek, kolen a odskoků kruhový, průměru 100 mm</t>
  </si>
  <si>
    <t>-1010451875</t>
  </si>
  <si>
    <t>225</t>
  </si>
  <si>
    <t>998764101</t>
  </si>
  <si>
    <t>Přesun hmot pro konstrukce klempířské stanovený z hmotnosti přesunovaného materiálu vodorovná dopravní vzdálenost do 50 m v objektech výšky do 6 m</t>
  </si>
  <si>
    <t>1861588868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</si>
  <si>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-4181 pro přesun prováděný bez použití mechanizace, tj. za ztížených podmínek, lze použít pouze pro hmotnost materiálu, která se tímto způsobem skutečně přemísťuje. </t>
  </si>
  <si>
    <t>226</t>
  </si>
  <si>
    <t>998764181</t>
  </si>
  <si>
    <t>Přesun hmot pro konstrukce klempířské stanovený z hmotnosti přesunovaného materiálu Příplatek k cenám za přesun prováděný bez použití mechanizace pro jakoukoliv výšku objektu</t>
  </si>
  <si>
    <t>-680124421</t>
  </si>
  <si>
    <t>766</t>
  </si>
  <si>
    <t>Konstrukce truhlářské</t>
  </si>
  <si>
    <t>227</t>
  </si>
  <si>
    <t>766417211</t>
  </si>
  <si>
    <t>Montáž obložení stěn rošt podkladový</t>
  </si>
  <si>
    <t>128442910</t>
  </si>
  <si>
    <t xml:space="preserve">Poznámka k souboru cen:_x000D_
1. V cenách -1212 až -6243 jsou započteny i náklady na přišroubování soklu. 2. V cenách -1212 až -6243 nejsou započteny náklady na montáž podkladového roštu, tato montáž se oceňuje cenou -7211. 3. V ceně -7211 nejsou započteny náklady na montáž a dodávku nosných prvků (např. konzol, trnů) pro zavěšený rošt; tato montáž a dodávka se oceňuje individuálně. 4. Cenami -1212 až -6243 nelze oceňovat obložení sloupů zakřiveného průřezu; toto obložení se oceňuje individuálně. </t>
  </si>
  <si>
    <t>39,405*2,00</t>
  </si>
  <si>
    <t>228</t>
  </si>
  <si>
    <t>605141140</t>
  </si>
  <si>
    <t>řezivo jehličnaté latě střešní impregnované dl 4 m</t>
  </si>
  <si>
    <t>-377853930</t>
  </si>
  <si>
    <t>78,81*0,03*0,05</t>
  </si>
  <si>
    <t>229</t>
  </si>
  <si>
    <t>766622115</t>
  </si>
  <si>
    <t>Montáž oken plastových včetně montáže rámu na polyuretanovou pěnu plochy přes 1 m2 pevných do zdiva, výšky do 1,5 m</t>
  </si>
  <si>
    <t>-2062251294</t>
  </si>
  <si>
    <t xml:space="preserve">Poznámka k souboru cen:_x000D_
1. V cenách montáže oken jsou započteny i náklady na zaměření, vyklínování, horizontální i vertikální vyrovnání okenního rámu, ukotvení a vyplnění spáry mezi rámem a ostěním polyuretanovou pěnou, včetně zednického začištění. 2. Tepelnou izolaci mezi ostěním a rámem okna je možné ocenit položkami 766 62 - 9 . . Příplatek k cenám za tepelnou izolaci mezi ostěním a rámem okna jsou započteny náklady na izolaci vnější i vnitřní. 3. Délka izolace se určuje v metrech délky rámu okna. </t>
  </si>
  <si>
    <t>230</t>
  </si>
  <si>
    <t>611R00430770.1</t>
  </si>
  <si>
    <t>okno plastové jednodílné pevné 100x150 cm</t>
  </si>
  <si>
    <t>1149155465</t>
  </si>
  <si>
    <t>231</t>
  </si>
  <si>
    <t>766622117</t>
  </si>
  <si>
    <t>Montáž oken plastových včetně montáže rámu na polyuretanovou pěnu plochy přes 1 m2 pevných do zdiva, výšky přes 2,5 m</t>
  </si>
  <si>
    <t>-1628425184</t>
  </si>
  <si>
    <t>1,00*2,53*1,00</t>
  </si>
  <si>
    <t>232</t>
  </si>
  <si>
    <t>611R00440090.1</t>
  </si>
  <si>
    <t>okno plastové pevně zasklené 100x253 cm, Uw=1,2</t>
  </si>
  <si>
    <t>-957174167</t>
  </si>
  <si>
    <t>233</t>
  </si>
  <si>
    <t>766629214</t>
  </si>
  <si>
    <t>Montáž oken dřevěných Příplatek k cenám za tepelnou izolaci mezi ostěním a rámem okna při rovném ostění, připojovací spára tl. do 15 mm, páska</t>
  </si>
  <si>
    <t>-1913435996</t>
  </si>
  <si>
    <t xml:space="preserve">Poznámka k souboru cen:_x000D_
1. V cenách montáže oken jsou započteny i náklady na zaměření, vyklínování, horizontální i vertikální vyrovnání okenního rámu, ukotvení a vyplnění spáry mezi rámem a ostěním polyuretanovou pěnou, včetně zednického začištění. 2. V cenách 766 62 - 9 . . Příplatek k cenám za tepelnou izolaci mezi ostěním a rámem okna jsou započteny náklady na izolaci vnější i vnitřní. 3. Délka izolace se určuje v metrech délky rámu okna. </t>
  </si>
  <si>
    <t>(2,50+2,20)*2,00*3,00</t>
  </si>
  <si>
    <t>3,00+2,53+2,53</t>
  </si>
  <si>
    <t>1,00+1,50</t>
  </si>
  <si>
    <t>1,00+2,33</t>
  </si>
  <si>
    <t>234</t>
  </si>
  <si>
    <t>766641161</t>
  </si>
  <si>
    <t>Montáž balkónových dveří dřevěných nebo plastových včetně rámu na PU pěnu zdvojených do zdiva dvoukřídlových bez nadsvětlíku</t>
  </si>
  <si>
    <t>41131988</t>
  </si>
  <si>
    <t xml:space="preserve">Poznámka k souboru cen:_x000D_
1. V cenách montáže dveří jsou započteny i náklady na zaměření, vyklínování, horizontální i vertikální vyrovnání dveřního rámu, ukotvení a vyplnění spáry mezi rámem a ostěním polyuretanovou pěnou, včetně zednického začištění. </t>
  </si>
  <si>
    <t>235</t>
  </si>
  <si>
    <t>611R00101670.1</t>
  </si>
  <si>
    <t>dveře balkónové dvoukřídlové otvíravé 180 x 200 cm</t>
  </si>
  <si>
    <t>-812990064</t>
  </si>
  <si>
    <t>236</t>
  </si>
  <si>
    <t>766660002</t>
  </si>
  <si>
    <t>Montáž dveřních křídel dřevěných nebo plastových otevíravých do ocelové zárubně povrchově upravených jednokřídlových, šířky přes 800 mm</t>
  </si>
  <si>
    <t>511102495</t>
  </si>
  <si>
    <t xml:space="preserve">Poznámka k souboru cen:_x000D_
1. Cenami -0021 až -0031, -0161 až -0163, -0181 až -0183, se oceňují dveře s protipožární odolností do 30 min. 2. V cenách -0201 až -0272 je započtena i montáž okopného plechu, stavěče křídel a držadel kyvných dveří. 3. V cenách -0311 až -0324 jsou započtené i náklady na osazení kování, vodícího trnu, dorazů, seřízení pojezdů a následné vyrovnání a seřízení dveřních křídel. 4. V cenách -0351 až -0358 jsou započtené i náklady na osazení kování, vodícího trnu, dorazů, seřízení pojezdů na stěnu a následné vyrovnání a seřízení dveřních křídel. 5. V ceně -0722 je započtena montáž zámku, zámkové vložky a osazení štítku s klikou 6. V cenách -0311 až -0324 nejsou započtené náklady na sestavení a osazení stavebního pouzdra, tyto náklady se oceňují cenami souboru cen 642 94-6 . . . Osazení stavebního pouzdra posuvných dveří do zděné příčky, katalogu 801-1 Budovy a haly - zděné a monolitické. </t>
  </si>
  <si>
    <t>237</t>
  </si>
  <si>
    <t>611617250</t>
  </si>
  <si>
    <t>dveře vnitřní hladké dýhované plné 1křídlové 90x197 cm dub</t>
  </si>
  <si>
    <t>1331712029</t>
  </si>
  <si>
    <t>238</t>
  </si>
  <si>
    <t>766660022</t>
  </si>
  <si>
    <t>Montáž dveřních křídel dřevěných nebo plastových otevíravých do ocelové zárubně protipožárních jednokřídlových, šířky přes 800 mm</t>
  </si>
  <si>
    <t>-471628796</t>
  </si>
  <si>
    <t>239</t>
  </si>
  <si>
    <t>611R00656170.1</t>
  </si>
  <si>
    <t>dveře vnější požárně bezpečnostní třída 2, odolnost EI (EW) 30 D3, 1křídlové 90 x 197 cm</t>
  </si>
  <si>
    <t>982756322</t>
  </si>
  <si>
    <t>240</t>
  </si>
  <si>
    <t>766660461</t>
  </si>
  <si>
    <t>Montáž dveřních křídel dřevěných nebo plastových vchodových dveří včetně rámu do zdiva dvoukřídlových s nadsvětlíkem</t>
  </si>
  <si>
    <t>1855241877</t>
  </si>
  <si>
    <t>241</t>
  </si>
  <si>
    <t>553R00412460.2</t>
  </si>
  <si>
    <t>dveře plastové vchodové dvoukřídlové 2000 x 2500 mm s nadsvětlíkem</t>
  </si>
  <si>
    <t>451646610</t>
  </si>
  <si>
    <t>242</t>
  </si>
  <si>
    <t>553R00412460.1</t>
  </si>
  <si>
    <t>dveře plastové vchodové dvoukřídlové 2000 x 2300 mm s nadsvětlíkem</t>
  </si>
  <si>
    <t>981051397</t>
  </si>
  <si>
    <t>243</t>
  </si>
  <si>
    <t>766660719</t>
  </si>
  <si>
    <t>Montáž dveřních křídel dřevěných nebo plastových ostatní práce větrací mřížky s vyvrtání otvorů do 50 mm</t>
  </si>
  <si>
    <t>-230830179</t>
  </si>
  <si>
    <t>244</t>
  </si>
  <si>
    <t>562456010</t>
  </si>
  <si>
    <t>mřížka větrací plast 300x300 bílá se síťovinou</t>
  </si>
  <si>
    <t>398426125</t>
  </si>
  <si>
    <t>245</t>
  </si>
  <si>
    <t>766660722</t>
  </si>
  <si>
    <t>Montáž dveřních křídel dřevěných nebo plastových ostatní práce dveřního kování zámku</t>
  </si>
  <si>
    <t>576241631</t>
  </si>
  <si>
    <t>246</t>
  </si>
  <si>
    <t>549240000</t>
  </si>
  <si>
    <t>zámek stavební zadlabací obyč.536a převod L</t>
  </si>
  <si>
    <t>1313029188</t>
  </si>
  <si>
    <t>247</t>
  </si>
  <si>
    <t>766699111</t>
  </si>
  <si>
    <t>Montáž ostatních truhlářských konstrukcí odkládacích desek dřevěných s přišroubováním na konzoly šířky do 400 mm, délky do 1000 mm</t>
  </si>
  <si>
    <t>40967477</t>
  </si>
  <si>
    <t xml:space="preserve">Poznámka k souboru cen:_x000D_
1. Cenami -8111 a -8112 se oceňuje montáž vrat oboru JKPOV 611. 2. Cenami -97 . . nelze oceňovat venkovní krycí lišty balkónových dveří; tato montáž se oceňuje cenou -1610. </t>
  </si>
  <si>
    <t>248</t>
  </si>
  <si>
    <t>607222750</t>
  </si>
  <si>
    <t>deska dřevotřísková laminovaná přírodní buk tl. 38 mm 2070 x 2800 mm</t>
  </si>
  <si>
    <t>1925180779</t>
  </si>
  <si>
    <t>0,8*0,11</t>
  </si>
  <si>
    <t>249</t>
  </si>
  <si>
    <t>766699113</t>
  </si>
  <si>
    <t>Montáž ostatních truhlářských konstrukcí odkládacích desek dřevěných s přišroubováním na konzoly šířky do 400 mm, délky přes 2500 mm</t>
  </si>
  <si>
    <t>1268913212</t>
  </si>
  <si>
    <t>250</t>
  </si>
  <si>
    <t>1283796849</t>
  </si>
  <si>
    <t>3,00*0,35</t>
  </si>
  <si>
    <t>1,80*0,08</t>
  </si>
  <si>
    <t>251</t>
  </si>
  <si>
    <t>998766101</t>
  </si>
  <si>
    <t>Přesun hmot pro konstrukce truhlářské stanovený z hmotnosti přesunovaného materiálu vodorovná dopravní vzdálenost do 50 m v objektech výšky do 6 m</t>
  </si>
  <si>
    <t>-1972840346</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</si>
  <si>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-6181 pro přesun prováděný bez použití mechanizace, tj. za ztížených podmínek, lze použít pouze pro hmotnost materiálu, která se tímto způsobem skutečně přemísťuje. </t>
  </si>
  <si>
    <t>252</t>
  </si>
  <si>
    <t>998766181</t>
  </si>
  <si>
    <t>Přesun hmot pro konstrukce truhlářské stanovený z hmotnosti přesunovaného materiálu Příplatek k ceně za přesun prováděný bez použití mechanizace pro jakoukoliv výšku objektu</t>
  </si>
  <si>
    <t>-625527181</t>
  </si>
  <si>
    <t>767</t>
  </si>
  <si>
    <t>Konstrukce zámečnické</t>
  </si>
  <si>
    <t>253</t>
  </si>
  <si>
    <t>767316311</t>
  </si>
  <si>
    <t>Montáž světlíků bodových přes 1 do 1,5 m2</t>
  </si>
  <si>
    <t>-484080570</t>
  </si>
  <si>
    <t xml:space="preserve">Poznámka k souboru cen:_x000D_
1. V cenách -3110 až -3152 je započtena i montáž krytiny. 2. V ceně -2737 je započteno i dokončení okování větracích křídel. </t>
  </si>
  <si>
    <t>254</t>
  </si>
  <si>
    <t>562R00453530.1</t>
  </si>
  <si>
    <t>světlík bodový třívrstvá kopule, manžeta výšky 15 cm, 100 x 130 cm</t>
  </si>
  <si>
    <t>-250933207</t>
  </si>
  <si>
    <t>255</t>
  </si>
  <si>
    <t>767620128</t>
  </si>
  <si>
    <t>Montáž oken zdvojených z hliníkových nebo ocelových profilů otevíravých nebo výklopných do zdiva, plochy přes 2,5 m2</t>
  </si>
  <si>
    <t>871968386</t>
  </si>
  <si>
    <t xml:space="preserve">Poznámka k souboru cen:_x000D_
1. V cenách montáže oken jsou započteny i náklady na zaměření, vyklínování, horizontální i vertikální vyrovnání okenního rámu, ukotvení a vyplnění spáry mezi rámem a ostěním polyuretanovou pěnou. 2. V cenách není započtena montáž dokončení okování oken zdvojených pákovým uzávěrem; tyto práce se oceňují cenou 767 62-0718 Montáž okování pákového uzávěru. 3. Cenami -71 . . lze oceňovat montáž: a) oboustranného spojení dvou prvků (oken,stěn, dveří, vrat, zárubní a jiných) krycími lištami ocelovými před osazením prvků nebo dodatečně po jejich osazení, b) jednostranného spojení dvou prvků; množství se určí polovinou výměry, c) krycích lišt, které se montují jen na jeden prvek; množství se určí čtvrtinou výměry. </t>
  </si>
  <si>
    <t>2,50*2,20*3,00</t>
  </si>
  <si>
    <t>256</t>
  </si>
  <si>
    <t>553R00417610.1</t>
  </si>
  <si>
    <t>okno hliníkové sklopné čtyřkřídlové 2500 x 2200 mm</t>
  </si>
  <si>
    <t>-1757952237</t>
  </si>
  <si>
    <t>257</t>
  </si>
  <si>
    <t>998767101</t>
  </si>
  <si>
    <t>Přesun hmot pro zámečnické konstrukce stanovený z hmotnosti přesunovaného materiálu vodorovná dopravní vzdálenost do 50 m v objektech výšky do 6 m</t>
  </si>
  <si>
    <t>-1719048046</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</si>
  <si>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-7181 pro přesun prováděný bez použití mechanizace, tj. za ztížených podmínek, lze použít pouze pro hmotnost materiálu, která se tímto způsobem skutečně přemísťuje. </t>
  </si>
  <si>
    <t>258</t>
  </si>
  <si>
    <t>998767181</t>
  </si>
  <si>
    <t>Přesun hmot pro zámečnické konstrukce stanovený z hmotnosti přesunovaného materiálu Příplatek k cenám za přesun prováděný bez použití mechanizace pro jakoukoliv výšku objektu</t>
  </si>
  <si>
    <t>-1998457885</t>
  </si>
  <si>
    <t>771</t>
  </si>
  <si>
    <t>Podlahy z dlaždic</t>
  </si>
  <si>
    <t>259</t>
  </si>
  <si>
    <t>771471810</t>
  </si>
  <si>
    <t>Demontáž soklíků z dlaždic keramických kladených do malty rovných</t>
  </si>
  <si>
    <t>1511110462</t>
  </si>
  <si>
    <t>1,60+1,60</t>
  </si>
  <si>
    <t>260</t>
  </si>
  <si>
    <t>771571810</t>
  </si>
  <si>
    <t>Demontáž podlah z dlaždic keramických kladených do malty</t>
  </si>
  <si>
    <t>-524442440</t>
  </si>
  <si>
    <t>776</t>
  </si>
  <si>
    <t>Podlahy povlakové</t>
  </si>
  <si>
    <t>261</t>
  </si>
  <si>
    <t>776111112</t>
  </si>
  <si>
    <t>Příprava podkladu broušení podlah nového podkladu betonového</t>
  </si>
  <si>
    <t>-863981569</t>
  </si>
  <si>
    <t xml:space="preserve">Poznámka k souboru cen:_x000D_
1. V ceně 776 12-1511 zábrana proti vlhkosti jsou započteny i náklady na 2 vrstvy penetrace a zasypání křemičitým pískem. 2. V ceně 776 13-2111 vyztužení pletivem jsou započteny i náklady na dodávku pletiva. 3. V cenách 776 14-1111 až 776 14-4111 jsou započteny i náklady na dodání stěrky. </t>
  </si>
  <si>
    <t>262</t>
  </si>
  <si>
    <t>776111116</t>
  </si>
  <si>
    <t>Příprava podkladu broušení podlah stávajícího podkladu pro odstranění lepidla (po starých krytinách)</t>
  </si>
  <si>
    <t>1829173145</t>
  </si>
  <si>
    <t>263</t>
  </si>
  <si>
    <t>776111311</t>
  </si>
  <si>
    <t>Příprava podkladu vysátí podlah</t>
  </si>
  <si>
    <t>-1275714100</t>
  </si>
  <si>
    <t>264</t>
  </si>
  <si>
    <t>776121111</t>
  </si>
  <si>
    <t>Příprava podkladu penetrace vodou ředitelná na savý podklad (válečkováním) ředěná v poměru 1:3 podlah</t>
  </si>
  <si>
    <t>706720902</t>
  </si>
  <si>
    <t>265</t>
  </si>
  <si>
    <t>776141122</t>
  </si>
  <si>
    <t>Příprava podkladu vyrovnání samonivelační stěrkou podlah min.pevnosti 30 MPa, tloušťky přes 3 do 5 mm</t>
  </si>
  <si>
    <t>1711690363</t>
  </si>
  <si>
    <t>266</t>
  </si>
  <si>
    <t>776222111</t>
  </si>
  <si>
    <t>Montáž podlahovin z PVC lepením 2-složkovým lepidlem (do vlhkých prostor) z pásů</t>
  </si>
  <si>
    <t>-741039124</t>
  </si>
  <si>
    <t>267</t>
  </si>
  <si>
    <t>284110000</t>
  </si>
  <si>
    <t>PVC heterogenní zátěžové antibakteriální, nášlapná vrstva 0,90 mm, R 10, zátěž 34/43, otlak do 0,03 mm, hořlavost Bfl S1</t>
  </si>
  <si>
    <t>1640712641</t>
  </si>
  <si>
    <t>103,1*1,1 'Přepočtené koeficientem množství</t>
  </si>
  <si>
    <t>268</t>
  </si>
  <si>
    <t>776411111</t>
  </si>
  <si>
    <t>Montáž soklíků lepením obvodových, výšky do 80 mm</t>
  </si>
  <si>
    <t>1614788231</t>
  </si>
  <si>
    <t>269</t>
  </si>
  <si>
    <t>284110090</t>
  </si>
  <si>
    <t>lišta speciální soklová PVC 18 x 80 mm role 50 m</t>
  </si>
  <si>
    <t>1702963349</t>
  </si>
  <si>
    <t>51,405*1,02 'Přepočtené koeficientem množství</t>
  </si>
  <si>
    <t>270</t>
  </si>
  <si>
    <t>776991111</t>
  </si>
  <si>
    <t>Ostatní práce spárování silikonem</t>
  </si>
  <si>
    <t>560718506</t>
  </si>
  <si>
    <t xml:space="preserve">Poznámka k souboru cen:_x000D_
1. V ceně 776 99-1121 jsou započteny náklady na vysátí podlahy a setření vlhkým mopem. 2. V ceně 776 99-1141 jsou započteny i náklady na dodání pasty. </t>
  </si>
  <si>
    <t>781</t>
  </si>
  <si>
    <t>Dokončovací práce - obklady</t>
  </si>
  <si>
    <t>271</t>
  </si>
  <si>
    <t>781474115</t>
  </si>
  <si>
    <t>Montáž obkladů vnitřních stěn z dlaždic keramických lepených flexibilním lepidlem režných nebo glazovaných hladkých přes 22 do 25 ks/m2</t>
  </si>
  <si>
    <t>761768104</t>
  </si>
  <si>
    <t>2,20*1,60</t>
  </si>
  <si>
    <t>(3,80+4,40+3,25+4,47)*2,00</t>
  </si>
  <si>
    <t>272</t>
  </si>
  <si>
    <t>597611550</t>
  </si>
  <si>
    <t>dlaždice keramické - koupelny (barevné) 20 x 20 x 0,75 cm I. j.</t>
  </si>
  <si>
    <t>2094711762</t>
  </si>
  <si>
    <t>35,36*1,1 'Přepočtené koeficientem množství</t>
  </si>
  <si>
    <t>273</t>
  </si>
  <si>
    <t>781479191</t>
  </si>
  <si>
    <t>Montáž obkladů vnitřních stěn z dlaždic keramických Příplatek k cenám za plochu do 10 m2 jednotlivě</t>
  </si>
  <si>
    <t>-1394658415</t>
  </si>
  <si>
    <t>274</t>
  </si>
  <si>
    <t>781479196</t>
  </si>
  <si>
    <t>Montáž obkladů vnitřních stěn z dlaždic keramických Příplatek k cenám za dvousložkový spárovací tmel</t>
  </si>
  <si>
    <t>928416783</t>
  </si>
  <si>
    <t>275</t>
  </si>
  <si>
    <t>781479197</t>
  </si>
  <si>
    <t>Montáž obkladů vnitřních stěn z dlaždic keramických Příplatek k cenám za dvousložkové lepidlo</t>
  </si>
  <si>
    <t>-1277089311</t>
  </si>
  <si>
    <t>276</t>
  </si>
  <si>
    <t>781494111</t>
  </si>
  <si>
    <t>Ostatní prvky plastové profily ukončovací a dilatační lepené flexibilním lepidlem rohové</t>
  </si>
  <si>
    <t>-1181971360</t>
  </si>
  <si>
    <t xml:space="preserve">Poznámka k souboru cen:_x000D_
1. Množství měrných jednotek u ceny -5185 se stanoví podle počtu řezaných obkladaček, nezávisle na jejich velikosti. 2. Položkou -5185 lze ocenit provádění více řezů na jednom kusu obkladu. </t>
  </si>
  <si>
    <t>1,60</t>
  </si>
  <si>
    <t>1,15+0,8+1,15+0,8</t>
  </si>
  <si>
    <t>1,80+1,15+1,80+1,15</t>
  </si>
  <si>
    <t>277</t>
  </si>
  <si>
    <t>781494511</t>
  </si>
  <si>
    <t>Ostatní prvky plastové profily ukončovací a dilatační lepené flexibilním lepidlem ukončovací</t>
  </si>
  <si>
    <t>-2054815492</t>
  </si>
  <si>
    <t>278</t>
  </si>
  <si>
    <t>998781101</t>
  </si>
  <si>
    <t>Přesun hmot pro obklady keramické stanovený z hmotnosti přesunovaného materiálu vodorovná dopravní vzdálenost do 50 m v objektech výšky do 6 m</t>
  </si>
  <si>
    <t>-727127728</t>
  </si>
  <si>
    <t>279</t>
  </si>
  <si>
    <t>998781181</t>
  </si>
  <si>
    <t>Přesun hmot pro obklady keramické stanovený z hmotnosti přesunovaného materiálu Příplatek k cenám za přesun prováděný bez použití mechanizace pro jakoukoliv výšku objektu</t>
  </si>
  <si>
    <t>-1098668024</t>
  </si>
  <si>
    <t>783</t>
  </si>
  <si>
    <t>Dokončovací práce - nátěry</t>
  </si>
  <si>
    <t>280</t>
  </si>
  <si>
    <t>783826675</t>
  </si>
  <si>
    <t>Hydrofobizační nátěr omítek silikonový, transparentní, povrchů hrubých betonových povrchů nebo omítek hrubých, rýhovaných tenkovrstvých nebo škrábaných (břízolitových)</t>
  </si>
  <si>
    <t>1865285223</t>
  </si>
  <si>
    <t>784</t>
  </si>
  <si>
    <t>Dokončovací práce - malby a tapety</t>
  </si>
  <si>
    <t>281</t>
  </si>
  <si>
    <t>784171101</t>
  </si>
  <si>
    <t>Zakrytí nemalovaných ploch (materiál ve specifikaci) včetně pozdějšího odkrytí podlah</t>
  </si>
  <si>
    <t>-103560167</t>
  </si>
  <si>
    <t xml:space="preserve">Poznámka k souboru cen:_x000D_
1. V cenách nejsou započteny náklady na dodávku fólie, tyto se oceňují ve speifikaci.Ztratné lze stanovit ve výši 5%. </t>
  </si>
  <si>
    <t>282</t>
  </si>
  <si>
    <t>581248420</t>
  </si>
  <si>
    <t>fólie pro malířské potřeby zakrývací,  7µ,  4 x 5 m</t>
  </si>
  <si>
    <t>-1352482690</t>
  </si>
  <si>
    <t>103,1*1,05 'Přepočtené koeficientem množství</t>
  </si>
  <si>
    <t>283</t>
  </si>
  <si>
    <t>784171111</t>
  </si>
  <si>
    <t>Zakrytí nemalovaných ploch (materiál ve specifikaci) včetně pozdějšího odkrytí svislých ploch např. stěn, oken, dveří v místnostech výšky do 3,80</t>
  </si>
  <si>
    <t>79530959</t>
  </si>
  <si>
    <t>3,00*2,53*1,00</t>
  </si>
  <si>
    <t>2,00*2,33*1,00</t>
  </si>
  <si>
    <t>1,00*1,50*1,00</t>
  </si>
  <si>
    <t>1,83*2,08*2,00</t>
  </si>
  <si>
    <t>0,90*1,97*6,00</t>
  </si>
  <si>
    <t>284</t>
  </si>
  <si>
    <t>419076346</t>
  </si>
  <si>
    <t>48,501*1,05 'Přepočtené koeficientem množství</t>
  </si>
  <si>
    <t>285</t>
  </si>
  <si>
    <t>784181121</t>
  </si>
  <si>
    <t>Penetrace podkladu jednonásobná hloubková v místnostech výšky do 3,80 m</t>
  </si>
  <si>
    <t>-454962166</t>
  </si>
  <si>
    <t>93,60+166,949</t>
  </si>
  <si>
    <t>286</t>
  </si>
  <si>
    <t>784211101</t>
  </si>
  <si>
    <t>Malby z malířských směsí otěruvzdorných za mokra dvojnásobné, bílé za mokra otěruvzdorné výborně v místnostech výšky do 3,80 m</t>
  </si>
  <si>
    <t>981593503</t>
  </si>
  <si>
    <t>93,60+166,949+11,90+4,063+12,87+28,705+28,705-35,36</t>
  </si>
  <si>
    <t>786</t>
  </si>
  <si>
    <t>Dokončovací práce - čalounické úpravy</t>
  </si>
  <si>
    <t>287</t>
  </si>
  <si>
    <t>786612200</t>
  </si>
  <si>
    <t>Montáž zastiňujících rolet z textilií nebo umělých tkanin</t>
  </si>
  <si>
    <t>-934167334</t>
  </si>
  <si>
    <t>1,80*1,15</t>
  </si>
  <si>
    <t>0,80*1,15</t>
  </si>
  <si>
    <t>288</t>
  </si>
  <si>
    <t>611R00243690.1</t>
  </si>
  <si>
    <t>roleta celostínící vnitřní 180 x 115 cm</t>
  </si>
  <si>
    <t>-1581251625</t>
  </si>
  <si>
    <t>289</t>
  </si>
  <si>
    <t>611R00243630.1</t>
  </si>
  <si>
    <t>roleta celostínící vnitřní 80 x 115 cm</t>
  </si>
  <si>
    <t>721071317</t>
  </si>
  <si>
    <t>290</t>
  </si>
  <si>
    <t>998786101</t>
  </si>
  <si>
    <t>Přesun hmot pro čalounické úpravy stanovený z hmotnosti přesunovaného materiálu vodorovná dopravní vzdálenost do 50 m v objektech výšky (hloubky) do 6 m</t>
  </si>
  <si>
    <t>-2122338147</t>
  </si>
  <si>
    <t>291</t>
  </si>
  <si>
    <t>998786181</t>
  </si>
  <si>
    <t>Přesun hmot pro čalounické úpravy stanovený z hmotnosti přesunovaného materiálu Příplatek k cenám za přesun prováděný bez použití mechanizace pro jakoukoliv výšku objektu</t>
  </si>
  <si>
    <t>196082149</t>
  </si>
  <si>
    <t>Práce a dodávky M</t>
  </si>
  <si>
    <t>21-M</t>
  </si>
  <si>
    <t>Elektromontáže</t>
  </si>
  <si>
    <t>292</t>
  </si>
  <si>
    <t>přenos 1</t>
  </si>
  <si>
    <t>Elektroinstalace - přenos ze samostatného rozpočtu</t>
  </si>
  <si>
    <t>1591448930</t>
  </si>
  <si>
    <t>VRN</t>
  </si>
  <si>
    <t>Vedlejší rozpočtové náklady</t>
  </si>
  <si>
    <t>VRN1</t>
  </si>
  <si>
    <t>Průzkumné, geodetické a projektové práce</t>
  </si>
  <si>
    <t>293</t>
  </si>
  <si>
    <t>011103000</t>
  </si>
  <si>
    <t>Průzkumné, geodetické a projektové práce průzkumné práce geotechnický průzkum bez rozlišení</t>
  </si>
  <si>
    <t>%</t>
  </si>
  <si>
    <t>1024</t>
  </si>
  <si>
    <t>-1481745058</t>
  </si>
  <si>
    <t>294</t>
  </si>
  <si>
    <t>012002000</t>
  </si>
  <si>
    <t>Hlavní tituly průvodních činností a nákladů průzkumné, geodetické a projektové práce geodetické práce</t>
  </si>
  <si>
    <t>Nh</t>
  </si>
  <si>
    <t>-1422984649</t>
  </si>
  <si>
    <t>295</t>
  </si>
  <si>
    <t>013002000</t>
  </si>
  <si>
    <t>Hlavní tituly průvodních činností a nákladů průzkumné, geodetické a projektové práce projektové práce</t>
  </si>
  <si>
    <t>1505922677</t>
  </si>
  <si>
    <t>VRN3</t>
  </si>
  <si>
    <t>Zařízení staveniště</t>
  </si>
  <si>
    <t>296</t>
  </si>
  <si>
    <t>030001000</t>
  </si>
  <si>
    <t>Základní rozdělení průvodních činností a nákladů zařízení staveniště</t>
  </si>
  <si>
    <t>-516736769</t>
  </si>
  <si>
    <t>297</t>
  </si>
  <si>
    <t>034103000</t>
  </si>
  <si>
    <t>Zařízení staveniště zabezpečení staveniště energie pro zařízení staveniště</t>
  </si>
  <si>
    <t>1019918669</t>
  </si>
  <si>
    <t>298</t>
  </si>
  <si>
    <t>034203000</t>
  </si>
  <si>
    <t>Zařízení staveniště zabezpečení staveniště oplocení staveniště</t>
  </si>
  <si>
    <t>-703554074</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</si>
  <si>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</si>
  <si>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</si>
  <si>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</si>
  <si>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</si>
  <si>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</si>
  <si>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</si>
  <si>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</si>
  <si>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</si>
  <si>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</si>
  <si>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</si>
  <si>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</si>
  <si>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</si>
  <si>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</si>
  <si>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</si>
  <si>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</si>
  <si>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</si>
  <si>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</si>
  <si>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</si>
  <si>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</si>
  <si>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</si>
  <si>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</si>
  <si>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</si>
  <si>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</si>
  <si>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</si>
  <si>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</si>
  <si>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</si>
  <si>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</si>
  <si>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</si>
  <si>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</si>
  <si>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</si>
  <si>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</si>
  <si>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</si>
  <si>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</si>
  <si>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</si>
  <si>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</si>
  <si>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</si>
  <si>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</si>
  <si>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</si>
  <si>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</si>
  <si>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</si>
  <si>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</si>
  <si>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</si>
  <si>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</si>
  <si>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</si>
  <si>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</si>
  <si>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</si>
  <si>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</si>
  <si>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</si>
  <si>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</si>
  <si>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</si>
  <si>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</si>
  <si>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</si>
  <si>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</si>
  <si>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</si>
  <si>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</si>
  <si>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</si>
  <si>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</si>
  <si>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</si>
  <si>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</si>
  <si>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</si>
  <si>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</si>
  <si>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</si>
  <si>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</si>
  <si>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</si>
  <si>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</si>
  <si>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</si>
  <si>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</si>
  <si>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</si>
  <si>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</si>
  <si>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</si>
  <si>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</si>
  <si>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</si>
  <si>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</si>
  <si>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</si>
  <si>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</si>
  <si>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</si>
  <si>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</si>
  <si>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</si>
  <si>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</si>
  <si>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</si>
  <si>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</si>
  <si>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</si>
  <si>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</si>
  <si>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</si>
  <si>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</si>
  <si>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</si>
  <si>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</si>
  <si>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</si>
  <si>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</si>
  <si>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</si>
  <si>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</si>
  <si>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</si>
  <si>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</si>
  <si>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</si>
  <si>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</si>
  <si>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</si>
  <si>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</si>
  <si>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</si>
  <si>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</si>
  <si>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</si>
  <si>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</si>
  <si>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</si>
  <si>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</si>
  <si>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</si>
  <si>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</si>
  <si>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</si>
  <si>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</si>
  <si>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</si>
  <si>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</si>
  <si>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</si>
  <si>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</si>
  <si>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</si>
  <si>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</si>
  <si>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</si>
  <si>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</si>
  <si>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</si>
  <si>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</si>
  <si>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</si>
  <si>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</si>
  <si>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</si>
  <si>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</si>
  <si>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</si>
  <si>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</si>
  <si>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</si>
  <si>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</si>
  <si>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</si>
  <si>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</si>
  <si>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</si>
  <si>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</si>
  <si>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</si>
  <si>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</si>
  <si>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</si>
  <si>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</si>
  <si>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</si>
  <si>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</si>
  <si>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</si>
  <si>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</si>
  <si>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</si>
  <si>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</si>
  <si>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</si>
  <si>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</si>
  <si>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</si>
  <si>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</si>
  <si>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</si>
  <si>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</si>
  <si>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</si>
  <si>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</si>
  <si>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</si>
  <si>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</si>
  <si>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</si>
  <si>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</si>
  <si>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</si>
  <si>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</si>
  <si>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</si>
  <si>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</si>
  <si>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</si>
  <si>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</si>
  <si>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</si>
  <si>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</si>
  <si>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</si>
  <si>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</si>
  <si>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</si>
  <si>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</si>
  <si>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</si>
  <si>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</si>
  <si>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</si>
  <si>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</si>
  <si>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</si>
  <si>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</si>
  <si>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</si>
  <si>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</si>
  <si>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</si>
  <si>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</si>
  <si>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</si>
  <si>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</si>
  <si>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</si>
  <si>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</si>
  <si>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</si>
  <si>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</si>
  <si>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</si>
  <si>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</si>
  <si>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</si>
  <si>
    <t>Úprava pláně na násypech se zhutněním</t>
  </si>
  <si>
    <t>80,8*21 'Přepočtené koeficientem množství</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</si>
</sst>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5">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color rgb="FF800080"/>
      <name val="Trebuchet MS"/>
    </font>
    <font>
      <sz val="8"/>
      <color rgb="FF0000A8"/>
      <name val="Trebuchet MS"/>
    </font>
    <font>
      <sz val="8"/>
      <color rgb="FFFAE682"/>
      <name val="Trebuchet MS"/>
    </font>
    <font>
      <sz val="10"/>
      <name val="Trebuchet MS"/>
    </font>
    <font>
      <sz val="10"/>
      <color rgb="FF960000"/>
      <name val="Trebuchet MS"/>
    </font>
    <font>
      <u/>
      <sz val="10"/>
      <color theme="10"/>
      <name val="Trebuchet MS"/>
    </font>
    <font>
      <sz val="8"/>
      <color rgb="FF3366FF"/>
      <name val="Trebuchet MS"/>
    </font>
    <font>
      <b/>
      <sz val="16"/>
      <name val="Trebuchet MS"/>
    </font>
    <font>
      <sz val="9"/>
      <color rgb="FF969696"/>
      <name val="Trebuchet MS"/>
    </font>
    <font>
      <b/>
      <sz val="10"/>
      <name val="Trebuchet MS"/>
    </font>
    <font>
      <b/>
      <sz val="8"/>
      <color rgb="FF969696"/>
      <name val="Trebuchet MS"/>
    </font>
    <font>
      <b/>
      <sz val="9"/>
      <name val="Trebuchet MS"/>
    </font>
    <font>
      <sz val="12"/>
      <color rgb="FF969696"/>
      <name val="Trebuchet MS"/>
    </font>
    <font>
      <b/>
      <sz val="12"/>
      <color rgb="FF960000"/>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6">
    <fill>
      <patternFill patternType="none"/>
    </fill>
    <fill>
      <patternFill patternType="gray125"/>
    </fill>
    <fill>
      <patternFill patternType="solid">
        <fgColor rgb="FFFAE682"/>
      </patternFill>
    </fill>
    <fill>
      <patternFill patternType="solid">
        <fgColor rgb="FFC0C0C0"/>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3" fillId="0" borderId="0" applyNumberFormat="0" applyFill="0" applyBorder="0" applyAlignment="0" applyProtection="0"/>
  </cellStyleXfs>
  <cellXfs count="325">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pplyProtection="1">
      <alignment horizontal="center" vertical="center"/>
      <protection locked="0"/>
    </xf>
    <xf numFmtId="0" fontId="12" fillId="2" borderId="0" xfId="0" applyFont="1" applyFill="1" applyAlignment="1" applyProtection="1">
      <alignment horizontal="left" vertical="center"/>
    </xf>
    <xf numFmtId="0" fontId="13" fillId="2" borderId="0" xfId="0" applyFont="1" applyFill="1" applyAlignment="1" applyProtection="1">
      <alignment vertical="center"/>
    </xf>
    <xf numFmtId="0" fontId="14" fillId="2" borderId="0" xfId="0" applyFont="1" applyFill="1" applyAlignment="1" applyProtection="1">
      <alignment horizontal="left" vertical="center"/>
    </xf>
    <xf numFmtId="0" fontId="15" fillId="2" borderId="0" xfId="1" applyFont="1" applyFill="1" applyAlignment="1" applyProtection="1">
      <alignment vertical="center"/>
    </xf>
    <xf numFmtId="0" fontId="43" fillId="2" borderId="0" xfId="1" applyFill="1"/>
    <xf numFmtId="0" fontId="0" fillId="2" borderId="0" xfId="0" applyFill="1"/>
    <xf numFmtId="0" fontId="12" fillId="2" borderId="0" xfId="0" applyFont="1" applyFill="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7" fillId="0" borderId="0" xfId="0" applyFont="1" applyBorder="1" applyAlignment="1">
      <alignment horizontal="left" vertical="center"/>
    </xf>
    <xf numFmtId="0" fontId="0" fillId="0" borderId="6" xfId="0" applyBorder="1"/>
    <xf numFmtId="0" fontId="16" fillId="0" borderId="0" xfId="0" applyFont="1" applyAlignment="1">
      <alignment horizontal="left" vertical="center"/>
    </xf>
    <xf numFmtId="0" fontId="18" fillId="0" borderId="0" xfId="0" applyFont="1" applyBorder="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top"/>
    </xf>
    <xf numFmtId="0" fontId="18" fillId="0" borderId="0" xfId="0" applyFont="1" applyBorder="1" applyAlignment="1">
      <alignment horizontal="left" vertical="center"/>
    </xf>
    <xf numFmtId="0" fontId="0" fillId="0" borderId="7" xfId="0" applyBorder="1"/>
    <xf numFmtId="0" fontId="0" fillId="0" borderId="5" xfId="0" applyFont="1" applyBorder="1" applyAlignment="1">
      <alignment vertical="center"/>
    </xf>
    <xf numFmtId="0" fontId="0" fillId="0" borderId="0" xfId="0" applyFont="1" applyBorder="1" applyAlignment="1">
      <alignment vertical="center"/>
    </xf>
    <xf numFmtId="0" fontId="19" fillId="0" borderId="8" xfId="0" applyFont="1" applyBorder="1" applyAlignment="1">
      <alignment horizontal="left" vertical="center"/>
    </xf>
    <xf numFmtId="0" fontId="0" fillId="0" borderId="8" xfId="0" applyFont="1" applyBorder="1" applyAlignment="1">
      <alignment vertical="center"/>
    </xf>
    <xf numFmtId="0" fontId="0" fillId="0" borderId="6" xfId="0" applyFont="1" applyBorder="1" applyAlignment="1">
      <alignment vertical="center"/>
    </xf>
    <xf numFmtId="0" fontId="1" fillId="0" borderId="0" xfId="0" applyFont="1" applyBorder="1" applyAlignment="1">
      <alignment horizontal="righ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vertical="center"/>
    </xf>
    <xf numFmtId="0" fontId="0" fillId="4" borderId="0" xfId="0" applyFont="1" applyFill="1" applyBorder="1" applyAlignment="1">
      <alignment vertical="center"/>
    </xf>
    <xf numFmtId="0" fontId="3" fillId="4" borderId="9" xfId="0" applyFont="1" applyFill="1" applyBorder="1" applyAlignment="1">
      <alignment horizontal="left" vertical="center"/>
    </xf>
    <xf numFmtId="0" fontId="0" fillId="4" borderId="10" xfId="0" applyFont="1" applyFill="1" applyBorder="1" applyAlignment="1">
      <alignment vertical="center"/>
    </xf>
    <xf numFmtId="0" fontId="3" fillId="4" borderId="10" xfId="0" applyFont="1" applyFill="1" applyBorder="1" applyAlignment="1">
      <alignment horizontal="center" vertical="center"/>
    </xf>
    <xf numFmtId="0" fontId="0" fillId="4" borderId="6"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7" fillId="0" borderId="0" xfId="0" applyFont="1" applyAlignment="1">
      <alignment horizontal="left" vertical="center"/>
    </xf>
    <xf numFmtId="0" fontId="2" fillId="0" borderId="5" xfId="0" applyFont="1" applyBorder="1" applyAlignment="1">
      <alignment vertical="center"/>
    </xf>
    <xf numFmtId="0" fontId="18" fillId="0" borderId="0" xfId="0" applyFont="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xf numFmtId="0" fontId="21" fillId="0" borderId="0" xfId="0" applyFont="1" applyAlignment="1">
      <alignment vertical="center"/>
    </xf>
    <xf numFmtId="165" fontId="2" fillId="0" borderId="0" xfId="0" applyNumberFormat="1" applyFont="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5" borderId="10" xfId="0" applyFont="1" applyFill="1" applyBorder="1" applyAlignment="1">
      <alignment vertical="center"/>
    </xf>
    <xf numFmtId="0" fontId="2" fillId="5" borderId="11" xfId="0" applyFont="1" applyFill="1" applyBorder="1" applyAlignment="1">
      <alignment horizontal="center" vertical="center"/>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0" fillId="0" borderId="15"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0" fontId="3" fillId="0" borderId="0" xfId="0" applyFont="1" applyAlignment="1">
      <alignment horizontal="center" vertical="center"/>
    </xf>
    <xf numFmtId="4" fontId="22" fillId="0" borderId="18" xfId="0" applyNumberFormat="1" applyFont="1" applyBorder="1" applyAlignment="1">
      <alignment vertical="center"/>
    </xf>
    <xf numFmtId="4" fontId="22" fillId="0" borderId="0" xfId="0" applyNumberFormat="1" applyFont="1" applyBorder="1" applyAlignment="1">
      <alignment vertical="center"/>
    </xf>
    <xf numFmtId="166" fontId="22" fillId="0" borderId="0" xfId="0" applyNumberFormat="1" applyFont="1" applyBorder="1" applyAlignment="1">
      <alignment vertical="center"/>
    </xf>
    <xf numFmtId="4" fontId="22" fillId="0" borderId="19" xfId="0" applyNumberFormat="1" applyFont="1" applyBorder="1" applyAlignment="1">
      <alignment vertical="center"/>
    </xf>
    <xf numFmtId="0" fontId="24" fillId="0" borderId="0" xfId="1" applyFont="1" applyAlignment="1">
      <alignment horizontal="center" vertical="center"/>
    </xf>
    <xf numFmtId="0" fontId="4" fillId="0" borderId="5"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horizontal="center" vertical="center"/>
    </xf>
    <xf numFmtId="4" fontId="28" fillId="0" borderId="23" xfId="0" applyNumberFormat="1" applyFont="1" applyBorder="1" applyAlignment="1">
      <alignment vertical="center"/>
    </xf>
    <xf numFmtId="4" fontId="28" fillId="0" borderId="24" xfId="0" applyNumberFormat="1" applyFont="1" applyBorder="1" applyAlignment="1">
      <alignment vertical="center"/>
    </xf>
    <xf numFmtId="166" fontId="28" fillId="0" borderId="24" xfId="0" applyNumberFormat="1" applyFont="1" applyBorder="1" applyAlignment="1">
      <alignment vertical="center"/>
    </xf>
    <xf numFmtId="4" fontId="28" fillId="0" borderId="25" xfId="0" applyNumberFormat="1" applyFont="1" applyBorder="1" applyAlignment="1">
      <alignment vertical="center"/>
    </xf>
    <xf numFmtId="0" fontId="4" fillId="0" borderId="0" xfId="0" applyFont="1" applyAlignment="1">
      <alignment horizontal="left" vertical="center"/>
    </xf>
    <xf numFmtId="0" fontId="0" fillId="2" borderId="0" xfId="0" applyFill="1" applyProtection="1"/>
    <xf numFmtId="0" fontId="29" fillId="2" borderId="0" xfId="1" applyFont="1" applyFill="1" applyAlignment="1" applyProtection="1">
      <alignment vertical="center"/>
    </xf>
    <xf numFmtId="0" fontId="43" fillId="2" borderId="0" xfId="1" applyFill="1" applyProtection="1"/>
    <xf numFmtId="165" fontId="2" fillId="0" borderId="0" xfId="0" applyNumberFormat="1" applyFont="1" applyBorder="1" applyAlignment="1">
      <alignment horizontal="left"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6" xfId="0" applyFont="1" applyBorder="1" applyAlignment="1">
      <alignment vertical="center" wrapText="1"/>
    </xf>
    <xf numFmtId="0" fontId="0" fillId="0" borderId="26" xfId="0" applyFont="1" applyBorder="1" applyAlignment="1">
      <alignment vertical="center"/>
    </xf>
    <xf numFmtId="0" fontId="19" fillId="0" borderId="0" xfId="0" applyFont="1" applyBorder="1" applyAlignment="1">
      <alignment horizontal="left" vertical="center"/>
    </xf>
    <xf numFmtId="4" fontId="23" fillId="0" borderId="0" xfId="0" applyNumberFormat="1" applyFont="1" applyBorder="1" applyAlignment="1">
      <alignment vertical="center"/>
    </xf>
    <xf numFmtId="4" fontId="1" fillId="0" borderId="0" xfId="0" applyNumberFormat="1" applyFont="1" applyBorder="1" applyAlignment="1">
      <alignment vertical="center"/>
    </xf>
    <xf numFmtId="164" fontId="1" fillId="0" borderId="0" xfId="0" applyNumberFormat="1" applyFont="1" applyBorder="1" applyAlignment="1">
      <alignment horizontal="right" vertical="center"/>
    </xf>
    <xf numFmtId="0" fontId="0" fillId="5" borderId="0" xfId="0" applyFont="1" applyFill="1" applyBorder="1" applyAlignment="1">
      <alignment vertical="center"/>
    </xf>
    <xf numFmtId="0" fontId="3" fillId="5" borderId="9" xfId="0" applyFont="1" applyFill="1" applyBorder="1" applyAlignment="1">
      <alignment horizontal="left" vertical="center"/>
    </xf>
    <xf numFmtId="0" fontId="3" fillId="5" borderId="10" xfId="0" applyFont="1" applyFill="1" applyBorder="1" applyAlignment="1">
      <alignment horizontal="right" vertical="center"/>
    </xf>
    <xf numFmtId="0" fontId="3" fillId="5" borderId="10" xfId="0" applyFont="1" applyFill="1" applyBorder="1" applyAlignment="1">
      <alignment horizontal="center" vertical="center"/>
    </xf>
    <xf numFmtId="4" fontId="3" fillId="5" borderId="10" xfId="0" applyNumberFormat="1" applyFont="1" applyFill="1" applyBorder="1" applyAlignment="1">
      <alignment vertical="center"/>
    </xf>
    <xf numFmtId="0" fontId="0" fillId="5" borderId="27" xfId="0" applyFont="1" applyFill="1" applyBorder="1" applyAlignment="1">
      <alignment vertical="center"/>
    </xf>
    <xf numFmtId="0" fontId="0" fillId="0" borderId="4" xfId="0" applyFont="1" applyBorder="1" applyAlignment="1">
      <alignment vertical="center"/>
    </xf>
    <xf numFmtId="0" fontId="2" fillId="5" borderId="0" xfId="0" applyFont="1" applyFill="1" applyBorder="1" applyAlignment="1">
      <alignment horizontal="left" vertical="center"/>
    </xf>
    <xf numFmtId="0" fontId="2" fillId="5" borderId="0" xfId="0" applyFont="1" applyFill="1" applyBorder="1" applyAlignment="1">
      <alignment horizontal="right" vertical="center"/>
    </xf>
    <xf numFmtId="0" fontId="0" fillId="5" borderId="6" xfId="0" applyFont="1" applyFill="1" applyBorder="1" applyAlignment="1">
      <alignment vertical="center"/>
    </xf>
    <xf numFmtId="0" fontId="30" fillId="0" borderId="0" xfId="0" applyFont="1" applyBorder="1" applyAlignment="1">
      <alignment horizontal="lef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24" xfId="0" applyFont="1" applyBorder="1" applyAlignment="1">
      <alignment horizontal="left" vertical="center"/>
    </xf>
    <xf numFmtId="0" fontId="5" fillId="0" borderId="24" xfId="0" applyFont="1" applyBorder="1" applyAlignment="1">
      <alignment vertical="center"/>
    </xf>
    <xf numFmtId="4" fontId="5" fillId="0" borderId="24" xfId="0" applyNumberFormat="1" applyFont="1" applyBorder="1" applyAlignment="1">
      <alignment vertical="center"/>
    </xf>
    <xf numFmtId="0" fontId="5" fillId="0" borderId="6"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xf>
    <xf numFmtId="4" fontId="6" fillId="0" borderId="24" xfId="0" applyNumberFormat="1" applyFont="1" applyBorder="1" applyAlignment="1">
      <alignment vertical="center"/>
    </xf>
    <xf numFmtId="0" fontId="6" fillId="0" borderId="6" xfId="0" applyFont="1" applyBorder="1" applyAlignment="1">
      <alignment vertical="center"/>
    </xf>
    <xf numFmtId="0" fontId="2" fillId="0" borderId="0" xfId="0" applyFont="1" applyAlignment="1">
      <alignment horizontal="left" vertical="center"/>
    </xf>
    <xf numFmtId="0" fontId="0" fillId="0" borderId="5" xfId="0" applyFont="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4" fontId="23" fillId="0" borderId="0" xfId="0" applyNumberFormat="1" applyFont="1" applyAlignment="1"/>
    <xf numFmtId="166" fontId="31" fillId="0" borderId="16" xfId="0" applyNumberFormat="1" applyFont="1" applyBorder="1" applyAlignment="1"/>
    <xf numFmtId="166" fontId="31" fillId="0" borderId="17" xfId="0" applyNumberFormat="1" applyFont="1" applyBorder="1" applyAlignment="1"/>
    <xf numFmtId="4" fontId="32" fillId="0" borderId="0" xfId="0" applyNumberFormat="1" applyFont="1" applyAlignment="1">
      <alignment vertical="center"/>
    </xf>
    <xf numFmtId="0" fontId="7" fillId="0" borderId="5" xfId="0" applyFont="1" applyBorder="1" applyAlignment="1"/>
    <xf numFmtId="0" fontId="7" fillId="0" borderId="0" xfId="0" applyFont="1" applyAlignment="1">
      <alignment horizontal="left"/>
    </xf>
    <xf numFmtId="0" fontId="5" fillId="0" borderId="0" xfId="0" applyFont="1" applyAlignment="1">
      <alignment horizontal="left"/>
    </xf>
    <xf numFmtId="4" fontId="5" fillId="0" borderId="0" xfId="0" applyNumberFormat="1" applyFont="1" applyAlignment="1"/>
    <xf numFmtId="0" fontId="7" fillId="0" borderId="18" xfId="0" applyFont="1" applyBorder="1" applyAlignment="1"/>
    <xf numFmtId="0" fontId="7" fillId="0" borderId="0" xfId="0" applyFont="1" applyBorder="1" applyAlignment="1"/>
    <xf numFmtId="166" fontId="7" fillId="0" borderId="0" xfId="0" applyNumberFormat="1" applyFont="1" applyBorder="1" applyAlignment="1"/>
    <xf numFmtId="166" fontId="7" fillId="0" borderId="19" xfId="0" applyNumberFormat="1" applyFont="1" applyBorder="1" applyAlignment="1"/>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lignment horizontal="left"/>
    </xf>
    <xf numFmtId="4" fontId="6" fillId="0" borderId="0" xfId="0" applyNumberFormat="1" applyFont="1" applyAlignment="1"/>
    <xf numFmtId="0" fontId="0" fillId="0" borderId="5" xfId="0" applyFont="1" applyBorder="1" applyAlignment="1" applyProtection="1">
      <alignment vertical="center"/>
      <protection locked="0"/>
    </xf>
    <xf numFmtId="0" fontId="0" fillId="0" borderId="28" xfId="0" applyFont="1" applyBorder="1" applyAlignment="1" applyProtection="1">
      <alignment horizontal="center" vertical="center"/>
      <protection locked="0"/>
    </xf>
    <xf numFmtId="49" fontId="0" fillId="0" borderId="28" xfId="0" applyNumberFormat="1"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8" xfId="0" applyFont="1" applyBorder="1" applyAlignment="1" applyProtection="1">
      <alignment horizontal="center" vertical="center" wrapText="1"/>
      <protection locked="0"/>
    </xf>
    <xf numFmtId="167" fontId="0" fillId="0" borderId="28" xfId="0" applyNumberFormat="1" applyFont="1" applyBorder="1" applyAlignment="1" applyProtection="1">
      <alignment vertical="center"/>
      <protection locked="0"/>
    </xf>
    <xf numFmtId="4" fontId="0" fillId="0" borderId="28" xfId="0" applyNumberFormat="1" applyFont="1" applyBorder="1" applyAlignment="1" applyProtection="1">
      <alignment vertical="center"/>
      <protection locked="0"/>
    </xf>
    <xf numFmtId="0" fontId="1" fillId="0" borderId="28" xfId="0" applyFont="1" applyBorder="1" applyAlignment="1">
      <alignment horizontal="left" vertical="center"/>
    </xf>
    <xf numFmtId="0" fontId="1" fillId="0" borderId="0" xfId="0" applyFont="1" applyBorder="1" applyAlignment="1">
      <alignment horizontal="center" vertical="center"/>
    </xf>
    <xf numFmtId="166" fontId="1" fillId="0" borderId="0" xfId="0" applyNumberFormat="1" applyFont="1" applyBorder="1" applyAlignment="1">
      <alignment vertical="center"/>
    </xf>
    <xf numFmtId="166" fontId="1" fillId="0" borderId="19" xfId="0" applyNumberFormat="1" applyFont="1" applyBorder="1" applyAlignment="1">
      <alignment vertical="center"/>
    </xf>
    <xf numFmtId="4" fontId="0" fillId="0" borderId="0" xfId="0" applyNumberFormat="1" applyFont="1" applyAlignment="1">
      <alignment vertical="center"/>
    </xf>
    <xf numFmtId="0" fontId="33" fillId="0" borderId="0" xfId="0" applyFont="1" applyAlignment="1">
      <alignment horizontal="left" vertical="center"/>
    </xf>
    <xf numFmtId="0" fontId="34" fillId="0" borderId="0" xfId="0" applyFont="1" applyAlignment="1">
      <alignment vertical="center" wrapText="1"/>
    </xf>
    <xf numFmtId="0" fontId="0" fillId="0" borderId="18" xfId="0" applyFont="1" applyBorder="1" applyAlignment="1">
      <alignment vertical="center"/>
    </xf>
    <xf numFmtId="0" fontId="8" fillId="0" borderId="5"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167" fontId="8" fillId="0" borderId="0" xfId="0" applyNumberFormat="1" applyFont="1" applyAlignment="1">
      <alignment vertical="center"/>
    </xf>
    <xf numFmtId="0" fontId="8" fillId="0" borderId="18" xfId="0" applyFont="1" applyBorder="1" applyAlignment="1">
      <alignment vertical="center"/>
    </xf>
    <xf numFmtId="0" fontId="8" fillId="0" borderId="0" xfId="0" applyFont="1" applyBorder="1" applyAlignment="1">
      <alignment vertical="center"/>
    </xf>
    <xf numFmtId="0" fontId="8" fillId="0" borderId="19" xfId="0" applyFont="1" applyBorder="1" applyAlignment="1">
      <alignment vertical="center"/>
    </xf>
    <xf numFmtId="0" fontId="9" fillId="0" borderId="5"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18" xfId="0" applyFont="1" applyBorder="1" applyAlignment="1">
      <alignment vertical="center"/>
    </xf>
    <xf numFmtId="0" fontId="9" fillId="0" borderId="0" xfId="0" applyFont="1" applyBorder="1" applyAlignment="1">
      <alignment vertical="center"/>
    </xf>
    <xf numFmtId="0" fontId="9" fillId="0" borderId="19" xfId="0" applyFont="1" applyBorder="1" applyAlignment="1">
      <alignment vertical="center"/>
    </xf>
    <xf numFmtId="0" fontId="35" fillId="0" borderId="28" xfId="0" applyFont="1" applyBorder="1" applyAlignment="1" applyProtection="1">
      <alignment horizontal="center" vertical="center"/>
      <protection locked="0"/>
    </xf>
    <xf numFmtId="49" fontId="35" fillId="0" borderId="28" xfId="0" applyNumberFormat="1" applyFont="1" applyBorder="1" applyAlignment="1" applyProtection="1">
      <alignment horizontal="left" vertical="center" wrapText="1"/>
      <protection locked="0"/>
    </xf>
    <xf numFmtId="0" fontId="35" fillId="0" borderId="28" xfId="0" applyFont="1" applyBorder="1" applyAlignment="1" applyProtection="1">
      <alignment horizontal="left" vertical="center" wrapText="1"/>
      <protection locked="0"/>
    </xf>
    <xf numFmtId="0" fontId="35" fillId="0" borderId="28" xfId="0" applyFont="1" applyBorder="1" applyAlignment="1" applyProtection="1">
      <alignment horizontal="center" vertical="center" wrapText="1"/>
      <protection locked="0"/>
    </xf>
    <xf numFmtId="167" fontId="35" fillId="0" borderId="28" xfId="0" applyNumberFormat="1" applyFont="1" applyBorder="1" applyAlignment="1" applyProtection="1">
      <alignment vertical="center"/>
      <protection locked="0"/>
    </xf>
    <xf numFmtId="4" fontId="35" fillId="0" borderId="28" xfId="0" applyNumberFormat="1" applyFont="1" applyBorder="1" applyAlignment="1" applyProtection="1">
      <alignment vertical="center"/>
      <protection locked="0"/>
    </xf>
    <xf numFmtId="0" fontId="35" fillId="0" borderId="5" xfId="0" applyFont="1" applyBorder="1" applyAlignment="1">
      <alignment vertical="center"/>
    </xf>
    <xf numFmtId="0" fontId="35" fillId="0" borderId="28" xfId="0" applyFont="1" applyBorder="1" applyAlignment="1">
      <alignment horizontal="left" vertical="center"/>
    </xf>
    <xf numFmtId="0" fontId="35" fillId="0" borderId="0" xfId="0" applyFont="1" applyBorder="1" applyAlignment="1">
      <alignment horizontal="center" vertical="center"/>
    </xf>
    <xf numFmtId="0" fontId="10" fillId="0" borderId="5"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18" xfId="0" applyFont="1" applyBorder="1" applyAlignment="1">
      <alignment vertical="center"/>
    </xf>
    <xf numFmtId="0" fontId="10" fillId="0" borderId="0" xfId="0" applyFont="1" applyBorder="1" applyAlignment="1">
      <alignment vertical="center"/>
    </xf>
    <xf numFmtId="0" fontId="10" fillId="0" borderId="19" xfId="0" applyFont="1" applyBorder="1" applyAlignment="1">
      <alignment vertical="center"/>
    </xf>
    <xf numFmtId="0" fontId="11" fillId="0" borderId="5"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18" xfId="0" applyFont="1" applyBorder="1" applyAlignment="1">
      <alignment vertical="center"/>
    </xf>
    <xf numFmtId="0" fontId="11" fillId="0" borderId="0" xfId="0" applyFont="1" applyBorder="1" applyAlignment="1">
      <alignment vertical="center"/>
    </xf>
    <xf numFmtId="0" fontId="11" fillId="0" borderId="19" xfId="0" applyFont="1" applyBorder="1" applyAlignment="1">
      <alignment vertical="center"/>
    </xf>
    <xf numFmtId="0" fontId="1" fillId="0" borderId="24" xfId="0" applyFont="1" applyBorder="1" applyAlignment="1">
      <alignment horizontal="center" vertical="center"/>
    </xf>
    <xf numFmtId="166" fontId="1" fillId="0" borderId="24" xfId="0" applyNumberFormat="1" applyFont="1" applyBorder="1" applyAlignment="1">
      <alignment vertical="center"/>
    </xf>
    <xf numFmtId="166" fontId="1" fillId="0" borderId="25" xfId="0" applyNumberFormat="1" applyFont="1" applyBorder="1" applyAlignment="1">
      <alignment vertical="center"/>
    </xf>
    <xf numFmtId="0" fontId="0" fillId="0" borderId="0" xfId="0" applyAlignment="1" applyProtection="1">
      <alignment vertical="top"/>
      <protection locked="0"/>
    </xf>
    <xf numFmtId="0" fontId="36" fillId="0" borderId="29" xfId="0" applyFont="1" applyBorder="1" applyAlignment="1" applyProtection="1">
      <alignment vertical="center" wrapText="1"/>
      <protection locked="0"/>
    </xf>
    <xf numFmtId="0" fontId="36" fillId="0" borderId="30" xfId="0" applyFont="1" applyBorder="1" applyAlignment="1" applyProtection="1">
      <alignment vertical="center" wrapText="1"/>
      <protection locked="0"/>
    </xf>
    <xf numFmtId="0" fontId="36" fillId="0" borderId="31" xfId="0" applyFont="1" applyBorder="1" applyAlignment="1" applyProtection="1">
      <alignment vertical="center" wrapText="1"/>
      <protection locked="0"/>
    </xf>
    <xf numFmtId="0" fontId="36" fillId="0" borderId="32" xfId="0" applyFont="1" applyBorder="1" applyAlignment="1" applyProtection="1">
      <alignment horizontal="center" vertical="center" wrapText="1"/>
      <protection locked="0"/>
    </xf>
    <xf numFmtId="0" fontId="36" fillId="0" borderId="33" xfId="0" applyFont="1" applyBorder="1" applyAlignment="1" applyProtection="1">
      <alignment horizontal="center" vertical="center" wrapText="1"/>
      <protection locked="0"/>
    </xf>
    <xf numFmtId="0" fontId="36" fillId="0" borderId="32" xfId="0" applyFont="1" applyBorder="1" applyAlignment="1" applyProtection="1">
      <alignment vertical="center" wrapText="1"/>
      <protection locked="0"/>
    </xf>
    <xf numFmtId="0" fontId="36" fillId="0" borderId="33" xfId="0" applyFont="1" applyBorder="1" applyAlignment="1" applyProtection="1">
      <alignment vertical="center" wrapText="1"/>
      <protection locked="0"/>
    </xf>
    <xf numFmtId="0" fontId="38" fillId="0" borderId="1" xfId="0" applyFont="1" applyBorder="1" applyAlignment="1" applyProtection="1">
      <alignment horizontal="left" vertical="center" wrapText="1"/>
      <protection locked="0"/>
    </xf>
    <xf numFmtId="0" fontId="39" fillId="0" borderId="1" xfId="0" applyFont="1" applyBorder="1" applyAlignment="1" applyProtection="1">
      <alignment horizontal="left" vertical="center" wrapText="1"/>
      <protection locked="0"/>
    </xf>
    <xf numFmtId="0" fontId="39" fillId="0" borderId="32" xfId="0" applyFont="1" applyBorder="1" applyAlignment="1" applyProtection="1">
      <alignment vertical="center" wrapText="1"/>
      <protection locked="0"/>
    </xf>
    <xf numFmtId="0" fontId="39" fillId="0" borderId="1" xfId="0" applyFont="1" applyBorder="1" applyAlignment="1" applyProtection="1">
      <alignment vertical="center" wrapText="1"/>
      <protection locked="0"/>
    </xf>
    <xf numFmtId="0" fontId="39" fillId="0" borderId="1" xfId="0" applyFont="1" applyBorder="1" applyAlignment="1" applyProtection="1">
      <alignment vertical="center"/>
      <protection locked="0"/>
    </xf>
    <xf numFmtId="0" fontId="39" fillId="0" borderId="1" xfId="0" applyFont="1" applyBorder="1" applyAlignment="1" applyProtection="1">
      <alignment horizontal="left" vertical="center"/>
      <protection locked="0"/>
    </xf>
    <xf numFmtId="49" fontId="39" fillId="0" borderId="1" xfId="0" applyNumberFormat="1" applyFont="1" applyBorder="1" applyAlignment="1" applyProtection="1">
      <alignment vertical="center" wrapText="1"/>
      <protection locked="0"/>
    </xf>
    <xf numFmtId="0" fontId="36" fillId="0" borderId="35" xfId="0" applyFont="1" applyBorder="1" applyAlignment="1" applyProtection="1">
      <alignment vertical="center" wrapText="1"/>
      <protection locked="0"/>
    </xf>
    <xf numFmtId="0" fontId="40" fillId="0" borderId="34" xfId="0" applyFont="1" applyBorder="1" applyAlignment="1" applyProtection="1">
      <alignment vertical="center" wrapText="1"/>
      <protection locked="0"/>
    </xf>
    <xf numFmtId="0" fontId="36" fillId="0" borderId="36" xfId="0" applyFont="1" applyBorder="1" applyAlignment="1" applyProtection="1">
      <alignment vertical="center" wrapText="1"/>
      <protection locked="0"/>
    </xf>
    <xf numFmtId="0" fontId="36" fillId="0" borderId="1" xfId="0" applyFont="1" applyBorder="1" applyAlignment="1" applyProtection="1">
      <alignment vertical="top"/>
      <protection locked="0"/>
    </xf>
    <xf numFmtId="0" fontId="36" fillId="0" borderId="0" xfId="0" applyFont="1" applyAlignment="1" applyProtection="1">
      <alignment vertical="top"/>
      <protection locked="0"/>
    </xf>
    <xf numFmtId="0" fontId="36" fillId="0" borderId="29" xfId="0" applyFont="1" applyBorder="1" applyAlignment="1" applyProtection="1">
      <alignment horizontal="left" vertical="center"/>
      <protection locked="0"/>
    </xf>
    <xf numFmtId="0" fontId="36" fillId="0" borderId="30" xfId="0" applyFont="1" applyBorder="1" applyAlignment="1" applyProtection="1">
      <alignment horizontal="left" vertical="center"/>
      <protection locked="0"/>
    </xf>
    <xf numFmtId="0" fontId="36" fillId="0" borderId="31" xfId="0" applyFont="1" applyBorder="1" applyAlignment="1" applyProtection="1">
      <alignment horizontal="left" vertical="center"/>
      <protection locked="0"/>
    </xf>
    <xf numFmtId="0" fontId="36" fillId="0" borderId="32" xfId="0" applyFont="1" applyBorder="1" applyAlignment="1" applyProtection="1">
      <alignment horizontal="left" vertical="center"/>
      <protection locked="0"/>
    </xf>
    <xf numFmtId="0" fontId="36" fillId="0" borderId="33" xfId="0" applyFont="1" applyBorder="1" applyAlignment="1" applyProtection="1">
      <alignment horizontal="left" vertical="center"/>
      <protection locked="0"/>
    </xf>
    <xf numFmtId="0" fontId="38"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38" fillId="0" borderId="34" xfId="0" applyFont="1" applyBorder="1" applyAlignment="1" applyProtection="1">
      <alignment horizontal="left" vertical="center"/>
      <protection locked="0"/>
    </xf>
    <xf numFmtId="0" fontId="38" fillId="0" borderId="34" xfId="0" applyFont="1" applyBorder="1" applyAlignment="1" applyProtection="1">
      <alignment horizontal="center" vertical="center"/>
      <protection locked="0"/>
    </xf>
    <xf numFmtId="0" fontId="41" fillId="0" borderId="34"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9" fillId="0" borderId="1" xfId="0" applyFont="1" applyBorder="1" applyAlignment="1" applyProtection="1">
      <alignment horizontal="center" vertical="center"/>
      <protection locked="0"/>
    </xf>
    <xf numFmtId="0" fontId="39" fillId="0" borderId="32" xfId="0" applyFont="1" applyBorder="1" applyAlignment="1" applyProtection="1">
      <alignment horizontal="left" vertical="center"/>
      <protection locked="0"/>
    </xf>
    <xf numFmtId="0" fontId="39" fillId="0" borderId="1" xfId="0" applyFont="1" applyFill="1" applyBorder="1" applyAlignment="1" applyProtection="1">
      <alignment horizontal="left" vertical="center"/>
      <protection locked="0"/>
    </xf>
    <xf numFmtId="0" fontId="39" fillId="0" borderId="1" xfId="0" applyFont="1" applyFill="1" applyBorder="1" applyAlignment="1" applyProtection="1">
      <alignment horizontal="center" vertical="center"/>
      <protection locked="0"/>
    </xf>
    <xf numFmtId="0" fontId="36" fillId="0" borderId="35" xfId="0" applyFont="1" applyBorder="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36" fillId="0" borderId="36" xfId="0" applyFont="1" applyBorder="1" applyAlignment="1" applyProtection="1">
      <alignment horizontal="left" vertical="center"/>
      <protection locked="0"/>
    </xf>
    <xf numFmtId="0" fontId="36"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6" fillId="0" borderId="1" xfId="0" applyFont="1" applyBorder="1" applyAlignment="1" applyProtection="1">
      <alignment horizontal="left" vertical="center" wrapText="1"/>
      <protection locked="0"/>
    </xf>
    <xf numFmtId="0" fontId="39" fillId="0" borderId="1" xfId="0" applyFont="1" applyBorder="1" applyAlignment="1" applyProtection="1">
      <alignment horizontal="center" vertical="center" wrapText="1"/>
      <protection locked="0"/>
    </xf>
    <xf numFmtId="0" fontId="36" fillId="0" borderId="29" xfId="0" applyFont="1" applyBorder="1" applyAlignment="1" applyProtection="1">
      <alignment horizontal="left" vertical="center" wrapText="1"/>
      <protection locked="0"/>
    </xf>
    <xf numFmtId="0" fontId="36" fillId="0" borderId="30" xfId="0" applyFont="1" applyBorder="1" applyAlignment="1" applyProtection="1">
      <alignment horizontal="left" vertical="center" wrapText="1"/>
      <protection locked="0"/>
    </xf>
    <xf numFmtId="0" fontId="36" fillId="0" borderId="31" xfId="0" applyFont="1" applyBorder="1" applyAlignment="1" applyProtection="1">
      <alignment horizontal="left" vertical="center" wrapText="1"/>
      <protection locked="0"/>
    </xf>
    <xf numFmtId="0" fontId="36" fillId="0" borderId="32" xfId="0" applyFont="1" applyBorder="1" applyAlignment="1" applyProtection="1">
      <alignment horizontal="left" vertical="center" wrapText="1"/>
      <protection locked="0"/>
    </xf>
    <xf numFmtId="0" fontId="36" fillId="0" borderId="33"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39" fillId="0" borderId="32" xfId="0" applyFont="1" applyBorder="1" applyAlignment="1" applyProtection="1">
      <alignment horizontal="left" vertical="center" wrapText="1"/>
      <protection locked="0"/>
    </xf>
    <xf numFmtId="0" fontId="39" fillId="0" borderId="33" xfId="0" applyFont="1" applyBorder="1" applyAlignment="1" applyProtection="1">
      <alignment horizontal="left" vertical="center" wrapText="1"/>
      <protection locked="0"/>
    </xf>
    <xf numFmtId="0" fontId="39" fillId="0" borderId="33" xfId="0" applyFont="1" applyBorder="1" applyAlignment="1" applyProtection="1">
      <alignment horizontal="left" vertical="center"/>
      <protection locked="0"/>
    </xf>
    <xf numFmtId="0" fontId="39" fillId="0" borderId="35" xfId="0" applyFont="1" applyBorder="1" applyAlignment="1" applyProtection="1">
      <alignment horizontal="left" vertical="center" wrapText="1"/>
      <protection locked="0"/>
    </xf>
    <xf numFmtId="0" fontId="39" fillId="0" borderId="34" xfId="0" applyFont="1" applyBorder="1" applyAlignment="1" applyProtection="1">
      <alignment horizontal="left" vertical="center" wrapText="1"/>
      <protection locked="0"/>
    </xf>
    <xf numFmtId="0" fontId="39" fillId="0" borderId="36" xfId="0" applyFont="1" applyBorder="1" applyAlignment="1" applyProtection="1">
      <alignment horizontal="left" vertical="center" wrapText="1"/>
      <protection locked="0"/>
    </xf>
    <xf numFmtId="0" fontId="39" fillId="0" borderId="1" xfId="0" applyFont="1" applyBorder="1" applyAlignment="1" applyProtection="1">
      <alignment horizontal="left" vertical="top"/>
      <protection locked="0"/>
    </xf>
    <xf numFmtId="0" fontId="39" fillId="0" borderId="1" xfId="0" applyFont="1" applyBorder="1" applyAlignment="1" applyProtection="1">
      <alignment horizontal="center" vertical="top"/>
      <protection locked="0"/>
    </xf>
    <xf numFmtId="0" fontId="39" fillId="0" borderId="35" xfId="0" applyFont="1" applyBorder="1" applyAlignment="1" applyProtection="1">
      <alignment horizontal="left" vertical="center"/>
      <protection locked="0"/>
    </xf>
    <xf numFmtId="0" fontId="39" fillId="0" borderId="36" xfId="0" applyFont="1" applyBorder="1" applyAlignment="1" applyProtection="1">
      <alignment horizontal="left" vertical="center"/>
      <protection locked="0"/>
    </xf>
    <xf numFmtId="0" fontId="41" fillId="0" borderId="0" xfId="0" applyFont="1" applyAlignment="1" applyProtection="1">
      <alignment vertical="center"/>
      <protection locked="0"/>
    </xf>
    <xf numFmtId="0" fontId="38" fillId="0" borderId="1" xfId="0" applyFont="1" applyBorder="1" applyAlignment="1" applyProtection="1">
      <alignment vertical="center"/>
      <protection locked="0"/>
    </xf>
    <xf numFmtId="0" fontId="41" fillId="0" borderId="34" xfId="0" applyFont="1" applyBorder="1" applyAlignment="1" applyProtection="1">
      <alignment vertical="center"/>
      <protection locked="0"/>
    </xf>
    <xf numFmtId="0" fontId="38"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39"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38" fillId="0" borderId="34" xfId="0" applyFont="1" applyBorder="1" applyAlignment="1" applyProtection="1">
      <alignment horizontal="left"/>
      <protection locked="0"/>
    </xf>
    <xf numFmtId="0" fontId="41" fillId="0" borderId="34" xfId="0" applyFont="1" applyBorder="1" applyAlignment="1" applyProtection="1">
      <protection locked="0"/>
    </xf>
    <xf numFmtId="0" fontId="36" fillId="0" borderId="32" xfId="0" applyFont="1" applyBorder="1" applyAlignment="1" applyProtection="1">
      <alignment vertical="top"/>
      <protection locked="0"/>
    </xf>
    <xf numFmtId="0" fontId="36" fillId="0" borderId="33" xfId="0" applyFont="1" applyBorder="1" applyAlignment="1" applyProtection="1">
      <alignment vertical="top"/>
      <protection locked="0"/>
    </xf>
    <xf numFmtId="0" fontId="36" fillId="0" borderId="1" xfId="0" applyFont="1" applyBorder="1" applyAlignment="1" applyProtection="1">
      <alignment horizontal="center" vertical="center"/>
      <protection locked="0"/>
    </xf>
    <xf numFmtId="0" fontId="36" fillId="0" borderId="1" xfId="0" applyFont="1" applyBorder="1" applyAlignment="1" applyProtection="1">
      <alignment horizontal="left" vertical="top"/>
      <protection locked="0"/>
    </xf>
    <xf numFmtId="0" fontId="36" fillId="0" borderId="35" xfId="0" applyFont="1" applyBorder="1" applyAlignment="1" applyProtection="1">
      <alignment vertical="top"/>
      <protection locked="0"/>
    </xf>
    <xf numFmtId="0" fontId="36" fillId="0" borderId="34" xfId="0" applyFont="1" applyBorder="1" applyAlignment="1" applyProtection="1">
      <alignment vertical="top"/>
      <protection locked="0"/>
    </xf>
    <xf numFmtId="0" fontId="36" fillId="0" borderId="36" xfId="0" applyFont="1" applyBorder="1" applyAlignment="1" applyProtection="1">
      <alignment vertical="top"/>
      <protection locked="0"/>
    </xf>
    <xf numFmtId="0" fontId="2" fillId="0" borderId="0" xfId="0" applyFont="1" applyBorder="1" applyAlignment="1">
      <alignment horizontal="left" vertical="center"/>
    </xf>
    <xf numFmtId="0" fontId="0" fillId="0" borderId="0" xfId="0" applyBorder="1"/>
    <xf numFmtId="0" fontId="3" fillId="0" borderId="0" xfId="0" applyFont="1" applyBorder="1" applyAlignment="1">
      <alignment horizontal="left" vertical="top" wrapText="1"/>
    </xf>
    <xf numFmtId="0" fontId="2" fillId="0" borderId="0" xfId="0" applyFont="1" applyBorder="1" applyAlignment="1">
      <alignment horizontal="left" vertical="center" wrapText="1"/>
    </xf>
    <xf numFmtId="4" fontId="19" fillId="0" borderId="8" xfId="0" applyNumberFormat="1" applyFont="1" applyBorder="1" applyAlignment="1">
      <alignment vertical="center"/>
    </xf>
    <xf numFmtId="0" fontId="0" fillId="0" borderId="8" xfId="0" applyFont="1" applyBorder="1" applyAlignment="1">
      <alignment vertical="center"/>
    </xf>
    <xf numFmtId="0" fontId="1" fillId="0" borderId="0" xfId="0" applyFont="1" applyBorder="1" applyAlignment="1">
      <alignment horizontal="right" vertical="center"/>
    </xf>
    <xf numFmtId="164" fontId="1" fillId="0" borderId="0" xfId="0" applyNumberFormat="1" applyFont="1" applyBorder="1" applyAlignment="1">
      <alignment horizontal="center" vertical="center"/>
    </xf>
    <xf numFmtId="0" fontId="1" fillId="0" borderId="0" xfId="0" applyFont="1" applyBorder="1" applyAlignment="1">
      <alignment vertical="center"/>
    </xf>
    <xf numFmtId="4" fontId="20" fillId="0" borderId="0" xfId="0" applyNumberFormat="1" applyFont="1" applyBorder="1" applyAlignment="1">
      <alignment vertical="center"/>
    </xf>
    <xf numFmtId="0" fontId="3" fillId="4" borderId="10" xfId="0" applyFont="1" applyFill="1" applyBorder="1" applyAlignment="1">
      <alignment horizontal="left" vertical="center"/>
    </xf>
    <xf numFmtId="0" fontId="0" fillId="4" borderId="10" xfId="0" applyFont="1" applyFill="1" applyBorder="1" applyAlignment="1">
      <alignment vertical="center"/>
    </xf>
    <xf numFmtId="4" fontId="3" fillId="4" borderId="10" xfId="0" applyNumberFormat="1" applyFont="1" applyFill="1" applyBorder="1" applyAlignment="1">
      <alignment vertical="center"/>
    </xf>
    <xf numFmtId="0" fontId="0" fillId="4" borderId="11" xfId="0" applyFont="1" applyFill="1" applyBorder="1" applyAlignment="1">
      <alignment vertical="center"/>
    </xf>
    <xf numFmtId="0" fontId="16" fillId="3" borderId="0" xfId="0" applyFont="1" applyFill="1" applyAlignment="1">
      <alignment horizontal="center" vertical="center"/>
    </xf>
    <xf numFmtId="0" fontId="0" fillId="0" borderId="0" xfId="0"/>
    <xf numFmtId="4" fontId="26" fillId="0" borderId="0" xfId="0" applyNumberFormat="1" applyFont="1" applyAlignment="1">
      <alignment vertical="center"/>
    </xf>
    <xf numFmtId="0" fontId="26" fillId="0" borderId="0" xfId="0" applyFont="1" applyAlignment="1">
      <alignment vertical="center"/>
    </xf>
    <xf numFmtId="0" fontId="25" fillId="0" borderId="0" xfId="0" applyFont="1" applyAlignment="1">
      <alignment horizontal="left" vertical="center" wrapText="1"/>
    </xf>
    <xf numFmtId="4" fontId="23" fillId="0" borderId="0" xfId="0" applyNumberFormat="1" applyFont="1" applyAlignment="1">
      <alignment horizontal="right" vertical="center"/>
    </xf>
    <xf numFmtId="4" fontId="23" fillId="0" borderId="0" xfId="0" applyNumberFormat="1" applyFont="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xf>
    <xf numFmtId="0" fontId="22" fillId="0" borderId="15" xfId="0" applyFont="1" applyBorder="1" applyAlignment="1">
      <alignment horizontal="center" vertical="center"/>
    </xf>
    <xf numFmtId="0" fontId="22"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2" fillId="5" borderId="9" xfId="0" applyFont="1" applyFill="1" applyBorder="1" applyAlignment="1">
      <alignment horizontal="center" vertical="center"/>
    </xf>
    <xf numFmtId="0" fontId="2" fillId="5" borderId="10" xfId="0" applyFont="1" applyFill="1" applyBorder="1" applyAlignment="1">
      <alignment horizontal="left" vertical="center"/>
    </xf>
    <xf numFmtId="0" fontId="2" fillId="5" borderId="10" xfId="0" applyFont="1" applyFill="1" applyBorder="1" applyAlignment="1">
      <alignment horizontal="center" vertical="center"/>
    </xf>
    <xf numFmtId="0" fontId="2" fillId="5" borderId="10" xfId="0" applyFont="1" applyFill="1" applyBorder="1" applyAlignment="1">
      <alignment horizontal="right" vertical="center"/>
    </xf>
    <xf numFmtId="0" fontId="0" fillId="0" borderId="0" xfId="0" applyFont="1" applyBorder="1" applyAlignment="1">
      <alignment horizontal="left" vertical="center"/>
    </xf>
    <xf numFmtId="0" fontId="0" fillId="0" borderId="0" xfId="0" applyFont="1" applyAlignment="1">
      <alignment vertical="center"/>
    </xf>
    <xf numFmtId="0" fontId="29" fillId="2" borderId="0" xfId="1" applyFont="1" applyFill="1" applyAlignment="1" applyProtection="1">
      <alignment vertical="center"/>
    </xf>
    <xf numFmtId="0" fontId="3" fillId="0" borderId="0" xfId="0" applyFont="1" applyBorder="1" applyAlignment="1">
      <alignment horizontal="left" vertical="center" wrapText="1"/>
    </xf>
    <xf numFmtId="0" fontId="0" fillId="0" borderId="0" xfId="0" applyFont="1" applyBorder="1" applyAlignment="1">
      <alignment vertical="center"/>
    </xf>
    <xf numFmtId="0" fontId="37" fillId="0" borderId="1" xfId="0" applyFont="1" applyBorder="1" applyAlignment="1" applyProtection="1">
      <alignment horizontal="center" vertical="center" wrapText="1"/>
      <protection locked="0"/>
    </xf>
    <xf numFmtId="0" fontId="39" fillId="0" borderId="1" xfId="0" applyFont="1" applyBorder="1" applyAlignment="1" applyProtection="1">
      <alignment horizontal="left" vertical="top"/>
      <protection locked="0"/>
    </xf>
    <xf numFmtId="0" fontId="39" fillId="0" borderId="1" xfId="0" applyFont="1" applyBorder="1" applyAlignment="1" applyProtection="1">
      <alignment horizontal="left" vertical="center"/>
      <protection locked="0"/>
    </xf>
    <xf numFmtId="0" fontId="39" fillId="0" borderId="1" xfId="0" applyFont="1" applyBorder="1" applyAlignment="1" applyProtection="1">
      <alignment horizontal="left" vertical="center" wrapText="1"/>
      <protection locked="0"/>
    </xf>
    <xf numFmtId="49" fontId="39" fillId="0" borderId="1" xfId="0" applyNumberFormat="1" applyFont="1" applyBorder="1" applyAlignment="1" applyProtection="1">
      <alignment horizontal="left" vertical="center" wrapText="1"/>
      <protection locked="0"/>
    </xf>
    <xf numFmtId="0" fontId="37" fillId="0" borderId="1" xfId="0" applyFont="1" applyBorder="1" applyAlignment="1" applyProtection="1">
      <alignment horizontal="center" vertical="center"/>
      <protection locked="0"/>
    </xf>
    <xf numFmtId="0" fontId="38" fillId="0" borderId="34" xfId="0" applyFont="1" applyBorder="1" applyAlignment="1" applyProtection="1">
      <alignment horizontal="left"/>
      <protection locked="0"/>
    </xf>
    <xf numFmtId="0" fontId="38"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4"/>
  <sheetViews>
    <sheetView showGridLines="0" tabSelected="1" workbookViewId="0">
      <pane ySplit="1" topLeftCell="A24" activePane="bottomLeft" state="frozen"/>
      <selection pane="bottomLeft" activeCell="AI23" sqref="AI23"/>
    </sheetView>
  </sheetViews>
  <sheetFormatPr defaultRowHeight="13.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6" t="s">
        <v>0</v>
      </c>
      <c r="B1" s="17"/>
      <c r="C1" s="17"/>
      <c r="D1" s="18" t="s">
        <v>1</v>
      </c>
      <c r="E1" s="17"/>
      <c r="F1" s="17"/>
      <c r="G1" s="17"/>
      <c r="H1" s="17"/>
      <c r="I1" s="17"/>
      <c r="J1" s="17"/>
      <c r="K1" s="19" t="s">
        <v>2</v>
      </c>
      <c r="L1" s="19"/>
      <c r="M1" s="19"/>
      <c r="N1" s="19"/>
      <c r="O1" s="19"/>
      <c r="P1" s="19"/>
      <c r="Q1" s="19"/>
      <c r="R1" s="19"/>
      <c r="S1" s="19"/>
      <c r="T1" s="17"/>
      <c r="U1" s="17"/>
      <c r="V1" s="17"/>
      <c r="W1" s="19" t="s">
        <v>3</v>
      </c>
      <c r="X1" s="19"/>
      <c r="Y1" s="19"/>
      <c r="Z1" s="19"/>
      <c r="AA1" s="19"/>
      <c r="AB1" s="19"/>
      <c r="AC1" s="19"/>
      <c r="AD1" s="19"/>
      <c r="AE1" s="19"/>
      <c r="AF1" s="19"/>
      <c r="AG1" s="19"/>
      <c r="AH1" s="19"/>
      <c r="AI1" s="20"/>
      <c r="AJ1" s="21"/>
      <c r="AK1" s="21"/>
      <c r="AL1" s="21"/>
      <c r="AM1" s="21"/>
      <c r="AN1" s="21"/>
      <c r="AO1" s="21"/>
      <c r="AP1" s="21"/>
      <c r="AQ1" s="21"/>
      <c r="AR1" s="21"/>
      <c r="AS1" s="21"/>
      <c r="AT1" s="21"/>
      <c r="AU1" s="21"/>
      <c r="AV1" s="21"/>
      <c r="AW1" s="21"/>
      <c r="AX1" s="21"/>
      <c r="AY1" s="21"/>
      <c r="AZ1" s="21"/>
      <c r="BA1" s="22" t="s">
        <v>4</v>
      </c>
      <c r="BB1" s="22" t="s">
        <v>5</v>
      </c>
      <c r="BC1" s="21"/>
      <c r="BD1" s="21"/>
      <c r="BE1" s="21"/>
      <c r="BF1" s="21"/>
      <c r="BG1" s="21"/>
      <c r="BH1" s="21"/>
      <c r="BI1" s="21"/>
      <c r="BJ1" s="21"/>
      <c r="BK1" s="21"/>
      <c r="BL1" s="21"/>
      <c r="BM1" s="21"/>
      <c r="BN1" s="21"/>
      <c r="BO1" s="21"/>
      <c r="BP1" s="21"/>
      <c r="BQ1" s="21"/>
      <c r="BR1" s="21"/>
      <c r="BT1" s="23" t="s">
        <v>6</v>
      </c>
      <c r="BU1" s="23" t="s">
        <v>6</v>
      </c>
      <c r="BV1" s="23" t="s">
        <v>7</v>
      </c>
    </row>
    <row r="2" spans="1:74" ht="36.950000000000003" customHeight="1">
      <c r="AR2" s="293" t="s">
        <v>8</v>
      </c>
      <c r="AS2" s="294"/>
      <c r="AT2" s="294"/>
      <c r="AU2" s="294"/>
      <c r="AV2" s="294"/>
      <c r="AW2" s="294"/>
      <c r="AX2" s="294"/>
      <c r="AY2" s="294"/>
      <c r="AZ2" s="294"/>
      <c r="BA2" s="294"/>
      <c r="BB2" s="294"/>
      <c r="BC2" s="294"/>
      <c r="BD2" s="294"/>
      <c r="BE2" s="294"/>
      <c r="BS2" s="24" t="s">
        <v>9</v>
      </c>
      <c r="BT2" s="24" t="s">
        <v>10</v>
      </c>
    </row>
    <row r="3" spans="1:74" ht="6.95" customHeight="1">
      <c r="B3" s="25"/>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7"/>
      <c r="BS3" s="24" t="s">
        <v>9</v>
      </c>
      <c r="BT3" s="24" t="s">
        <v>11</v>
      </c>
    </row>
    <row r="4" spans="1:74" ht="36.950000000000003" customHeight="1">
      <c r="B4" s="28"/>
      <c r="C4" s="29"/>
      <c r="D4" s="30" t="s">
        <v>12</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31"/>
      <c r="AS4" s="32" t="s">
        <v>13</v>
      </c>
      <c r="BS4" s="24" t="s">
        <v>14</v>
      </c>
    </row>
    <row r="5" spans="1:74" ht="14.45" customHeight="1">
      <c r="B5" s="28"/>
      <c r="C5" s="29"/>
      <c r="D5" s="33" t="s">
        <v>15</v>
      </c>
      <c r="E5" s="29"/>
      <c r="F5" s="29"/>
      <c r="G5" s="29"/>
      <c r="H5" s="29"/>
      <c r="I5" s="29"/>
      <c r="J5" s="29"/>
      <c r="K5" s="279" t="s">
        <v>16</v>
      </c>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9"/>
      <c r="AQ5" s="31"/>
      <c r="BS5" s="24" t="s">
        <v>9</v>
      </c>
    </row>
    <row r="6" spans="1:74" ht="36.950000000000003" customHeight="1">
      <c r="B6" s="28"/>
      <c r="C6" s="29"/>
      <c r="D6" s="35" t="s">
        <v>17</v>
      </c>
      <c r="E6" s="29"/>
      <c r="F6" s="29"/>
      <c r="G6" s="29"/>
      <c r="H6" s="29"/>
      <c r="I6" s="29"/>
      <c r="J6" s="29"/>
      <c r="K6" s="281" t="s">
        <v>18</v>
      </c>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9"/>
      <c r="AQ6" s="31"/>
      <c r="BS6" s="24" t="s">
        <v>9</v>
      </c>
    </row>
    <row r="7" spans="1:74" ht="14.45" customHeight="1">
      <c r="B7" s="28"/>
      <c r="C7" s="29"/>
      <c r="D7" s="36" t="s">
        <v>19</v>
      </c>
      <c r="E7" s="29"/>
      <c r="F7" s="29"/>
      <c r="G7" s="29"/>
      <c r="H7" s="29"/>
      <c r="I7" s="29"/>
      <c r="J7" s="29"/>
      <c r="K7" s="34" t="s">
        <v>5</v>
      </c>
      <c r="L7" s="29"/>
      <c r="M7" s="29"/>
      <c r="N7" s="29"/>
      <c r="O7" s="29"/>
      <c r="P7" s="29"/>
      <c r="Q7" s="29"/>
      <c r="R7" s="29"/>
      <c r="S7" s="29"/>
      <c r="T7" s="29"/>
      <c r="U7" s="29"/>
      <c r="V7" s="29"/>
      <c r="W7" s="29"/>
      <c r="X7" s="29"/>
      <c r="Y7" s="29"/>
      <c r="Z7" s="29"/>
      <c r="AA7" s="29"/>
      <c r="AB7" s="29"/>
      <c r="AC7" s="29"/>
      <c r="AD7" s="29"/>
      <c r="AE7" s="29"/>
      <c r="AF7" s="29"/>
      <c r="AG7" s="29"/>
      <c r="AH7" s="29"/>
      <c r="AI7" s="29"/>
      <c r="AJ7" s="29"/>
      <c r="AK7" s="36" t="s">
        <v>20</v>
      </c>
      <c r="AL7" s="29"/>
      <c r="AM7" s="29"/>
      <c r="AN7" s="34" t="s">
        <v>5</v>
      </c>
      <c r="AO7" s="29"/>
      <c r="AP7" s="29"/>
      <c r="AQ7" s="31"/>
      <c r="BS7" s="24" t="s">
        <v>9</v>
      </c>
    </row>
    <row r="8" spans="1:74" ht="14.45" customHeight="1">
      <c r="B8" s="28"/>
      <c r="C8" s="29"/>
      <c r="D8" s="36" t="s">
        <v>21</v>
      </c>
      <c r="E8" s="29"/>
      <c r="F8" s="29"/>
      <c r="G8" s="29"/>
      <c r="H8" s="29"/>
      <c r="I8" s="29"/>
      <c r="J8" s="29"/>
      <c r="K8" s="34" t="s">
        <v>22</v>
      </c>
      <c r="L8" s="29"/>
      <c r="M8" s="29"/>
      <c r="N8" s="29"/>
      <c r="O8" s="29"/>
      <c r="P8" s="29"/>
      <c r="Q8" s="29"/>
      <c r="R8" s="29"/>
      <c r="S8" s="29"/>
      <c r="T8" s="29"/>
      <c r="U8" s="29"/>
      <c r="V8" s="29"/>
      <c r="W8" s="29"/>
      <c r="X8" s="29"/>
      <c r="Y8" s="29"/>
      <c r="Z8" s="29"/>
      <c r="AA8" s="29"/>
      <c r="AB8" s="29"/>
      <c r="AC8" s="29"/>
      <c r="AD8" s="29"/>
      <c r="AE8" s="29"/>
      <c r="AF8" s="29"/>
      <c r="AG8" s="29"/>
      <c r="AH8" s="29"/>
      <c r="AI8" s="29"/>
      <c r="AJ8" s="29"/>
      <c r="AK8" s="36" t="s">
        <v>23</v>
      </c>
      <c r="AL8" s="29"/>
      <c r="AM8" s="29"/>
      <c r="AN8" s="34" t="s">
        <v>24</v>
      </c>
      <c r="AO8" s="29"/>
      <c r="AP8" s="29"/>
      <c r="AQ8" s="31"/>
      <c r="BS8" s="24" t="s">
        <v>9</v>
      </c>
    </row>
    <row r="9" spans="1:74" ht="14.45" customHeight="1">
      <c r="B9" s="28"/>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31"/>
      <c r="BS9" s="24" t="s">
        <v>9</v>
      </c>
    </row>
    <row r="10" spans="1:74" ht="14.45" customHeight="1">
      <c r="B10" s="28"/>
      <c r="C10" s="29"/>
      <c r="D10" s="36" t="s">
        <v>25</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36" t="s">
        <v>26</v>
      </c>
      <c r="AL10" s="29"/>
      <c r="AM10" s="29"/>
      <c r="AN10" s="34" t="s">
        <v>27</v>
      </c>
      <c r="AO10" s="29"/>
      <c r="AP10" s="29"/>
      <c r="AQ10" s="31"/>
      <c r="BS10" s="24" t="s">
        <v>9</v>
      </c>
    </row>
    <row r="11" spans="1:74" ht="18.399999999999999" customHeight="1">
      <c r="B11" s="28"/>
      <c r="C11" s="29"/>
      <c r="D11" s="29"/>
      <c r="E11" s="34" t="s">
        <v>28</v>
      </c>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36" t="s">
        <v>29</v>
      </c>
      <c r="AL11" s="29"/>
      <c r="AM11" s="29"/>
      <c r="AN11" s="34" t="s">
        <v>5</v>
      </c>
      <c r="AO11" s="29"/>
      <c r="AP11" s="29"/>
      <c r="AQ11" s="31"/>
      <c r="BS11" s="24" t="s">
        <v>9</v>
      </c>
    </row>
    <row r="12" spans="1:74" ht="6.95" customHeight="1">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31"/>
      <c r="BS12" s="24" t="s">
        <v>9</v>
      </c>
    </row>
    <row r="13" spans="1:74" ht="14.45" customHeight="1">
      <c r="B13" s="28"/>
      <c r="C13" s="29"/>
      <c r="D13" s="36" t="s">
        <v>30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36" t="s">
        <v>26</v>
      </c>
      <c r="AL13" s="29"/>
      <c r="AM13" s="29"/>
      <c r="AN13" s="34" t="s">
        <v>5</v>
      </c>
      <c r="AO13" s="29"/>
      <c r="AP13" s="29"/>
      <c r="AQ13" s="31"/>
      <c r="BS13" s="24" t="s">
        <v>9</v>
      </c>
    </row>
    <row r="14" spans="1:74" ht="15">
      <c r="B14" s="28"/>
      <c r="C14" s="29"/>
      <c r="D14" s="29"/>
      <c r="E14" s="34" t="s">
        <v>31</v>
      </c>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36" t="s">
        <v>29</v>
      </c>
      <c r="AL14" s="29"/>
      <c r="AM14" s="29"/>
      <c r="AN14" s="34" t="s">
        <v>5</v>
      </c>
      <c r="AO14" s="29"/>
      <c r="AP14" s="29"/>
      <c r="AQ14" s="31"/>
      <c r="BS14" s="24" t="s">
        <v>9</v>
      </c>
    </row>
    <row r="15" spans="1:74" ht="6.95" customHeight="1">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31"/>
      <c r="BS15" s="24" t="s">
        <v>6</v>
      </c>
    </row>
    <row r="16" spans="1:74" ht="14.45" customHeight="1">
      <c r="B16" s="28"/>
      <c r="C16" s="29"/>
      <c r="D16" s="36" t="s">
        <v>32</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36" t="s">
        <v>26</v>
      </c>
      <c r="AL16" s="29"/>
      <c r="AM16" s="29"/>
      <c r="AN16" s="34" t="s">
        <v>33</v>
      </c>
      <c r="AO16" s="29"/>
      <c r="AP16" s="29"/>
      <c r="AQ16" s="31"/>
      <c r="BS16" s="24" t="s">
        <v>6</v>
      </c>
    </row>
    <row r="17" spans="2:71" ht="18.399999999999999" customHeight="1">
      <c r="B17" s="28"/>
      <c r="C17" s="29"/>
      <c r="D17" s="29"/>
      <c r="E17" s="34" t="s">
        <v>34</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36" t="s">
        <v>29</v>
      </c>
      <c r="AL17" s="29"/>
      <c r="AM17" s="29"/>
      <c r="AN17" s="34" t="s">
        <v>5</v>
      </c>
      <c r="AO17" s="29"/>
      <c r="AP17" s="29"/>
      <c r="AQ17" s="31"/>
      <c r="BS17" s="24" t="s">
        <v>35</v>
      </c>
    </row>
    <row r="18" spans="2:71" ht="6.95" customHeight="1">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31"/>
      <c r="BS18" s="24" t="s">
        <v>9</v>
      </c>
    </row>
    <row r="19" spans="2:71" ht="14.45" customHeight="1">
      <c r="B19" s="28"/>
      <c r="C19" s="29"/>
      <c r="D19" s="36" t="s">
        <v>36</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31"/>
      <c r="BS19" s="24" t="s">
        <v>9</v>
      </c>
    </row>
    <row r="20" spans="2:71" ht="57" customHeight="1">
      <c r="B20" s="28"/>
      <c r="C20" s="29"/>
      <c r="D20" s="29"/>
      <c r="E20" s="282" t="s">
        <v>37</v>
      </c>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9"/>
      <c r="AP20" s="29"/>
      <c r="AQ20" s="31"/>
      <c r="BS20" s="24" t="s">
        <v>6</v>
      </c>
    </row>
    <row r="21" spans="2:71" ht="6.95" customHeight="1">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31"/>
    </row>
    <row r="22" spans="2:71" ht="6.95" customHeight="1">
      <c r="B22" s="28"/>
      <c r="C22" s="29"/>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29"/>
      <c r="AQ22" s="31"/>
    </row>
    <row r="23" spans="2:71" s="1" customFormat="1" ht="25.9" customHeight="1">
      <c r="B23" s="38"/>
      <c r="C23" s="39"/>
      <c r="D23" s="40" t="s">
        <v>38</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283">
        <f>ROUND(AG51,2)</f>
        <v>0</v>
      </c>
      <c r="AL23" s="284"/>
      <c r="AM23" s="284"/>
      <c r="AN23" s="284"/>
      <c r="AO23" s="284"/>
      <c r="AP23" s="39"/>
      <c r="AQ23" s="42"/>
    </row>
    <row r="24" spans="2:71" s="1" customFormat="1" ht="6.95" customHeight="1">
      <c r="B24" s="38"/>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42"/>
    </row>
    <row r="25" spans="2:71" s="1" customFormat="1">
      <c r="B25" s="38"/>
      <c r="C25" s="39"/>
      <c r="D25" s="39"/>
      <c r="E25" s="39"/>
      <c r="F25" s="39"/>
      <c r="G25" s="39"/>
      <c r="H25" s="39"/>
      <c r="I25" s="39"/>
      <c r="J25" s="39"/>
      <c r="K25" s="39"/>
      <c r="L25" s="285" t="s">
        <v>39</v>
      </c>
      <c r="M25" s="285"/>
      <c r="N25" s="285"/>
      <c r="O25" s="285"/>
      <c r="P25" s="39"/>
      <c r="Q25" s="39"/>
      <c r="R25" s="39"/>
      <c r="S25" s="39"/>
      <c r="T25" s="39"/>
      <c r="U25" s="39"/>
      <c r="V25" s="39"/>
      <c r="W25" s="285" t="s">
        <v>40</v>
      </c>
      <c r="X25" s="285"/>
      <c r="Y25" s="285"/>
      <c r="Z25" s="285"/>
      <c r="AA25" s="285"/>
      <c r="AB25" s="285"/>
      <c r="AC25" s="285"/>
      <c r="AD25" s="285"/>
      <c r="AE25" s="285"/>
      <c r="AF25" s="39"/>
      <c r="AG25" s="39"/>
      <c r="AH25" s="39"/>
      <c r="AI25" s="39"/>
      <c r="AJ25" s="39"/>
      <c r="AK25" s="285" t="s">
        <v>41</v>
      </c>
      <c r="AL25" s="285"/>
      <c r="AM25" s="285"/>
      <c r="AN25" s="285"/>
      <c r="AO25" s="285"/>
      <c r="AP25" s="39"/>
      <c r="AQ25" s="42"/>
    </row>
    <row r="26" spans="2:71" s="2" customFormat="1" ht="14.45" customHeight="1">
      <c r="B26" s="44"/>
      <c r="C26" s="45"/>
      <c r="D26" s="46" t="s">
        <v>42</v>
      </c>
      <c r="E26" s="45"/>
      <c r="F26" s="46" t="s">
        <v>43</v>
      </c>
      <c r="G26" s="45"/>
      <c r="H26" s="45"/>
      <c r="I26" s="45"/>
      <c r="J26" s="45"/>
      <c r="K26" s="45"/>
      <c r="L26" s="286">
        <v>0.21</v>
      </c>
      <c r="M26" s="287"/>
      <c r="N26" s="287"/>
      <c r="O26" s="287"/>
      <c r="P26" s="45"/>
      <c r="Q26" s="45"/>
      <c r="R26" s="45"/>
      <c r="S26" s="45"/>
      <c r="T26" s="45"/>
      <c r="U26" s="45"/>
      <c r="V26" s="45"/>
      <c r="W26" s="288">
        <f>ROUND(AZ51,2)</f>
        <v>0</v>
      </c>
      <c r="X26" s="287"/>
      <c r="Y26" s="287"/>
      <c r="Z26" s="287"/>
      <c r="AA26" s="287"/>
      <c r="AB26" s="287"/>
      <c r="AC26" s="287"/>
      <c r="AD26" s="287"/>
      <c r="AE26" s="287"/>
      <c r="AF26" s="45"/>
      <c r="AG26" s="45"/>
      <c r="AH26" s="45"/>
      <c r="AI26" s="45"/>
      <c r="AJ26" s="45"/>
      <c r="AK26" s="288">
        <f>ROUND(AV51,2)</f>
        <v>0</v>
      </c>
      <c r="AL26" s="287"/>
      <c r="AM26" s="287"/>
      <c r="AN26" s="287"/>
      <c r="AO26" s="287"/>
      <c r="AP26" s="45"/>
      <c r="AQ26" s="47"/>
    </row>
    <row r="27" spans="2:71" s="2" customFormat="1" ht="14.45" customHeight="1">
      <c r="B27" s="44"/>
      <c r="C27" s="45"/>
      <c r="D27" s="45"/>
      <c r="E27" s="45"/>
      <c r="F27" s="46" t="s">
        <v>44</v>
      </c>
      <c r="G27" s="45"/>
      <c r="H27" s="45"/>
      <c r="I27" s="45"/>
      <c r="J27" s="45"/>
      <c r="K27" s="45"/>
      <c r="L27" s="286">
        <v>0.15</v>
      </c>
      <c r="M27" s="287"/>
      <c r="N27" s="287"/>
      <c r="O27" s="287"/>
      <c r="P27" s="45"/>
      <c r="Q27" s="45"/>
      <c r="R27" s="45"/>
      <c r="S27" s="45"/>
      <c r="T27" s="45"/>
      <c r="U27" s="45"/>
      <c r="V27" s="45"/>
      <c r="W27" s="288">
        <f>ROUND(BA51,2)</f>
        <v>0</v>
      </c>
      <c r="X27" s="287"/>
      <c r="Y27" s="287"/>
      <c r="Z27" s="287"/>
      <c r="AA27" s="287"/>
      <c r="AB27" s="287"/>
      <c r="AC27" s="287"/>
      <c r="AD27" s="287"/>
      <c r="AE27" s="287"/>
      <c r="AF27" s="45"/>
      <c r="AG27" s="45"/>
      <c r="AH27" s="45"/>
      <c r="AI27" s="45"/>
      <c r="AJ27" s="45"/>
      <c r="AK27" s="288">
        <f>ROUND(AW51,2)</f>
        <v>0</v>
      </c>
      <c r="AL27" s="287"/>
      <c r="AM27" s="287"/>
      <c r="AN27" s="287"/>
      <c r="AO27" s="287"/>
      <c r="AP27" s="45"/>
      <c r="AQ27" s="47"/>
    </row>
    <row r="28" spans="2:71" s="2" customFormat="1" ht="14.45" hidden="1" customHeight="1">
      <c r="B28" s="44"/>
      <c r="C28" s="45"/>
      <c r="D28" s="45"/>
      <c r="E28" s="45"/>
      <c r="F28" s="46" t="s">
        <v>45</v>
      </c>
      <c r="G28" s="45"/>
      <c r="H28" s="45"/>
      <c r="I28" s="45"/>
      <c r="J28" s="45"/>
      <c r="K28" s="45"/>
      <c r="L28" s="286">
        <v>0.21</v>
      </c>
      <c r="M28" s="287"/>
      <c r="N28" s="287"/>
      <c r="O28" s="287"/>
      <c r="P28" s="45"/>
      <c r="Q28" s="45"/>
      <c r="R28" s="45"/>
      <c r="S28" s="45"/>
      <c r="T28" s="45"/>
      <c r="U28" s="45"/>
      <c r="V28" s="45"/>
      <c r="W28" s="288">
        <f>ROUND(BB51,2)</f>
        <v>0</v>
      </c>
      <c r="X28" s="287"/>
      <c r="Y28" s="287"/>
      <c r="Z28" s="287"/>
      <c r="AA28" s="287"/>
      <c r="AB28" s="287"/>
      <c r="AC28" s="287"/>
      <c r="AD28" s="287"/>
      <c r="AE28" s="287"/>
      <c r="AF28" s="45"/>
      <c r="AG28" s="45"/>
      <c r="AH28" s="45"/>
      <c r="AI28" s="45"/>
      <c r="AJ28" s="45"/>
      <c r="AK28" s="288">
        <v>0</v>
      </c>
      <c r="AL28" s="287"/>
      <c r="AM28" s="287"/>
      <c r="AN28" s="287"/>
      <c r="AO28" s="287"/>
      <c r="AP28" s="45"/>
      <c r="AQ28" s="47"/>
    </row>
    <row r="29" spans="2:71" s="2" customFormat="1" ht="14.45" hidden="1" customHeight="1">
      <c r="B29" s="44"/>
      <c r="C29" s="45"/>
      <c r="D29" s="45"/>
      <c r="E29" s="45"/>
      <c r="F29" s="46" t="s">
        <v>46</v>
      </c>
      <c r="G29" s="45"/>
      <c r="H29" s="45"/>
      <c r="I29" s="45"/>
      <c r="J29" s="45"/>
      <c r="K29" s="45"/>
      <c r="L29" s="286">
        <v>0.15</v>
      </c>
      <c r="M29" s="287"/>
      <c r="N29" s="287"/>
      <c r="O29" s="287"/>
      <c r="P29" s="45"/>
      <c r="Q29" s="45"/>
      <c r="R29" s="45"/>
      <c r="S29" s="45"/>
      <c r="T29" s="45"/>
      <c r="U29" s="45"/>
      <c r="V29" s="45"/>
      <c r="W29" s="288">
        <f>ROUND(BC51,2)</f>
        <v>0</v>
      </c>
      <c r="X29" s="287"/>
      <c r="Y29" s="287"/>
      <c r="Z29" s="287"/>
      <c r="AA29" s="287"/>
      <c r="AB29" s="287"/>
      <c r="AC29" s="287"/>
      <c r="AD29" s="287"/>
      <c r="AE29" s="287"/>
      <c r="AF29" s="45"/>
      <c r="AG29" s="45"/>
      <c r="AH29" s="45"/>
      <c r="AI29" s="45"/>
      <c r="AJ29" s="45"/>
      <c r="AK29" s="288">
        <v>0</v>
      </c>
      <c r="AL29" s="287"/>
      <c r="AM29" s="287"/>
      <c r="AN29" s="287"/>
      <c r="AO29" s="287"/>
      <c r="AP29" s="45"/>
      <c r="AQ29" s="47"/>
    </row>
    <row r="30" spans="2:71" s="2" customFormat="1" ht="14.45" hidden="1" customHeight="1">
      <c r="B30" s="44"/>
      <c r="C30" s="45"/>
      <c r="D30" s="45"/>
      <c r="E30" s="45"/>
      <c r="F30" s="46" t="s">
        <v>47</v>
      </c>
      <c r="G30" s="45"/>
      <c r="H30" s="45"/>
      <c r="I30" s="45"/>
      <c r="J30" s="45"/>
      <c r="K30" s="45"/>
      <c r="L30" s="286">
        <v>0</v>
      </c>
      <c r="M30" s="287"/>
      <c r="N30" s="287"/>
      <c r="O30" s="287"/>
      <c r="P30" s="45"/>
      <c r="Q30" s="45"/>
      <c r="R30" s="45"/>
      <c r="S30" s="45"/>
      <c r="T30" s="45"/>
      <c r="U30" s="45"/>
      <c r="V30" s="45"/>
      <c r="W30" s="288">
        <f>ROUND(BD51,2)</f>
        <v>0</v>
      </c>
      <c r="X30" s="287"/>
      <c r="Y30" s="287"/>
      <c r="Z30" s="287"/>
      <c r="AA30" s="287"/>
      <c r="AB30" s="287"/>
      <c r="AC30" s="287"/>
      <c r="AD30" s="287"/>
      <c r="AE30" s="287"/>
      <c r="AF30" s="45"/>
      <c r="AG30" s="45"/>
      <c r="AH30" s="45"/>
      <c r="AI30" s="45"/>
      <c r="AJ30" s="45"/>
      <c r="AK30" s="288">
        <v>0</v>
      </c>
      <c r="AL30" s="287"/>
      <c r="AM30" s="287"/>
      <c r="AN30" s="287"/>
      <c r="AO30" s="287"/>
      <c r="AP30" s="45"/>
      <c r="AQ30" s="47"/>
    </row>
    <row r="31" spans="2:71" s="1" customFormat="1" ht="6.95" customHeight="1">
      <c r="B31" s="38"/>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42"/>
    </row>
    <row r="32" spans="2:71" s="1" customFormat="1" ht="25.9" customHeight="1">
      <c r="B32" s="38"/>
      <c r="C32" s="48"/>
      <c r="D32" s="49" t="s">
        <v>48</v>
      </c>
      <c r="E32" s="50"/>
      <c r="F32" s="50"/>
      <c r="G32" s="50"/>
      <c r="H32" s="50"/>
      <c r="I32" s="50"/>
      <c r="J32" s="50"/>
      <c r="K32" s="50"/>
      <c r="L32" s="50"/>
      <c r="M32" s="50"/>
      <c r="N32" s="50"/>
      <c r="O32" s="50"/>
      <c r="P32" s="50"/>
      <c r="Q32" s="50"/>
      <c r="R32" s="50"/>
      <c r="S32" s="50"/>
      <c r="T32" s="51" t="s">
        <v>49</v>
      </c>
      <c r="U32" s="50"/>
      <c r="V32" s="50"/>
      <c r="W32" s="50"/>
      <c r="X32" s="289" t="s">
        <v>50</v>
      </c>
      <c r="Y32" s="290"/>
      <c r="Z32" s="290"/>
      <c r="AA32" s="290"/>
      <c r="AB32" s="290"/>
      <c r="AC32" s="50"/>
      <c r="AD32" s="50"/>
      <c r="AE32" s="50"/>
      <c r="AF32" s="50"/>
      <c r="AG32" s="50"/>
      <c r="AH32" s="50"/>
      <c r="AI32" s="50"/>
      <c r="AJ32" s="50"/>
      <c r="AK32" s="291">
        <f>SUM(AK23:AK30)</f>
        <v>0</v>
      </c>
      <c r="AL32" s="290"/>
      <c r="AM32" s="290"/>
      <c r="AN32" s="290"/>
      <c r="AO32" s="292"/>
      <c r="AP32" s="48"/>
      <c r="AQ32" s="52"/>
    </row>
    <row r="33" spans="2:56" s="1" customFormat="1" ht="6.95" customHeight="1">
      <c r="B33" s="38"/>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42"/>
    </row>
    <row r="34" spans="2:56" s="1" customFormat="1" ht="6.95" customHeight="1">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5"/>
    </row>
    <row r="38" spans="2:56" s="1" customFormat="1" ht="6.95" customHeight="1">
      <c r="B38" s="56"/>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38"/>
    </row>
    <row r="39" spans="2:56" s="1" customFormat="1" ht="36.950000000000003" customHeight="1">
      <c r="B39" s="38"/>
      <c r="C39" s="58" t="s">
        <v>51</v>
      </c>
      <c r="AR39" s="38"/>
    </row>
    <row r="40" spans="2:56" s="1" customFormat="1" ht="6.95" customHeight="1">
      <c r="B40" s="38"/>
      <c r="AR40" s="38"/>
    </row>
    <row r="41" spans="2:56" s="3" customFormat="1" ht="14.45" customHeight="1">
      <c r="B41" s="59"/>
      <c r="C41" s="60" t="s">
        <v>15</v>
      </c>
      <c r="L41" s="3" t="str">
        <f>K5</f>
        <v>N18001</v>
      </c>
      <c r="AR41" s="59"/>
    </row>
    <row r="42" spans="2:56" s="4" customFormat="1" ht="36.950000000000003" customHeight="1">
      <c r="B42" s="61"/>
      <c r="C42" s="62" t="s">
        <v>17</v>
      </c>
      <c r="L42" s="300" t="str">
        <f>K6</f>
        <v>Přístavba jídelny základní školy v ulici Školní č.p. 118, Kostomlaty pod Milešovkou</v>
      </c>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R42" s="61"/>
    </row>
    <row r="43" spans="2:56" s="1" customFormat="1" ht="6.95" customHeight="1">
      <c r="B43" s="38"/>
      <c r="AR43" s="38"/>
    </row>
    <row r="44" spans="2:56" s="1" customFormat="1" ht="15">
      <c r="B44" s="38"/>
      <c r="C44" s="60" t="s">
        <v>21</v>
      </c>
      <c r="L44" s="63" t="str">
        <f>IF(K8="","",K8)</f>
        <v>Kostomlaty pod Milešovkou</v>
      </c>
      <c r="AI44" s="60" t="s">
        <v>23</v>
      </c>
      <c r="AM44" s="302" t="str">
        <f>IF(AN8= "","",AN8)</f>
        <v>8. 1. 2018</v>
      </c>
      <c r="AN44" s="302"/>
      <c r="AR44" s="38"/>
    </row>
    <row r="45" spans="2:56" s="1" customFormat="1" ht="6.95" customHeight="1">
      <c r="B45" s="38"/>
      <c r="AR45" s="38"/>
    </row>
    <row r="46" spans="2:56" s="1" customFormat="1" ht="15">
      <c r="B46" s="38"/>
      <c r="C46" s="60" t="s">
        <v>25</v>
      </c>
      <c r="L46" s="3" t="str">
        <f>IF(E11= "","",E11)</f>
        <v>Obec Kostomlaty pod Milešovkou</v>
      </c>
      <c r="AI46" s="60" t="s">
        <v>32</v>
      </c>
      <c r="AM46" s="303" t="str">
        <f>IF(E17="","",E17)</f>
        <v>ing. Daniel Šimmer</v>
      </c>
      <c r="AN46" s="303"/>
      <c r="AO46" s="303"/>
      <c r="AP46" s="303"/>
      <c r="AR46" s="38"/>
      <c r="AS46" s="304" t="s">
        <v>52</v>
      </c>
      <c r="AT46" s="305"/>
      <c r="AU46" s="65"/>
      <c r="AV46" s="65"/>
      <c r="AW46" s="65"/>
      <c r="AX46" s="65"/>
      <c r="AY46" s="65"/>
      <c r="AZ46" s="65"/>
      <c r="BA46" s="65"/>
      <c r="BB46" s="65"/>
      <c r="BC46" s="65"/>
      <c r="BD46" s="66"/>
    </row>
    <row r="47" spans="2:56" s="1" customFormat="1" ht="15">
      <c r="B47" s="38"/>
      <c r="C47" s="60" t="s">
        <v>30</v>
      </c>
      <c r="L47" s="3" t="str">
        <f>IF(E14="","",E14)</f>
        <v>na základě výběrového řízení</v>
      </c>
      <c r="AR47" s="38"/>
      <c r="AS47" s="306"/>
      <c r="AT47" s="307"/>
      <c r="AU47" s="39"/>
      <c r="AV47" s="39"/>
      <c r="AW47" s="39"/>
      <c r="AX47" s="39"/>
      <c r="AY47" s="39"/>
      <c r="AZ47" s="39"/>
      <c r="BA47" s="39"/>
      <c r="BB47" s="39"/>
      <c r="BC47" s="39"/>
      <c r="BD47" s="67"/>
    </row>
    <row r="48" spans="2:56" s="1" customFormat="1" ht="10.9" customHeight="1">
      <c r="B48" s="38"/>
      <c r="AR48" s="38"/>
      <c r="AS48" s="306"/>
      <c r="AT48" s="307"/>
      <c r="AU48" s="39"/>
      <c r="AV48" s="39"/>
      <c r="AW48" s="39"/>
      <c r="AX48" s="39"/>
      <c r="AY48" s="39"/>
      <c r="AZ48" s="39"/>
      <c r="BA48" s="39"/>
      <c r="BB48" s="39"/>
      <c r="BC48" s="39"/>
      <c r="BD48" s="67"/>
    </row>
    <row r="49" spans="1:90" s="1" customFormat="1" ht="29.25" customHeight="1">
      <c r="B49" s="38"/>
      <c r="C49" s="308" t="s">
        <v>53</v>
      </c>
      <c r="D49" s="309"/>
      <c r="E49" s="309"/>
      <c r="F49" s="309"/>
      <c r="G49" s="309"/>
      <c r="H49" s="68"/>
      <c r="I49" s="310" t="s">
        <v>54</v>
      </c>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11" t="s">
        <v>55</v>
      </c>
      <c r="AH49" s="309"/>
      <c r="AI49" s="309"/>
      <c r="AJ49" s="309"/>
      <c r="AK49" s="309"/>
      <c r="AL49" s="309"/>
      <c r="AM49" s="309"/>
      <c r="AN49" s="310" t="s">
        <v>56</v>
      </c>
      <c r="AO49" s="309"/>
      <c r="AP49" s="309"/>
      <c r="AQ49" s="69" t="s">
        <v>57</v>
      </c>
      <c r="AR49" s="38"/>
      <c r="AS49" s="70" t="s">
        <v>58</v>
      </c>
      <c r="AT49" s="71" t="s">
        <v>59</v>
      </c>
      <c r="AU49" s="71" t="s">
        <v>60</v>
      </c>
      <c r="AV49" s="71" t="s">
        <v>61</v>
      </c>
      <c r="AW49" s="71" t="s">
        <v>62</v>
      </c>
      <c r="AX49" s="71" t="s">
        <v>63</v>
      </c>
      <c r="AY49" s="71" t="s">
        <v>64</v>
      </c>
      <c r="AZ49" s="71" t="s">
        <v>65</v>
      </c>
      <c r="BA49" s="71" t="s">
        <v>66</v>
      </c>
      <c r="BB49" s="71" t="s">
        <v>67</v>
      </c>
      <c r="BC49" s="71" t="s">
        <v>68</v>
      </c>
      <c r="BD49" s="72" t="s">
        <v>69</v>
      </c>
    </row>
    <row r="50" spans="1:90" s="1" customFormat="1" ht="10.9" customHeight="1">
      <c r="B50" s="38"/>
      <c r="AR50" s="38"/>
      <c r="AS50" s="73"/>
      <c r="AT50" s="65"/>
      <c r="AU50" s="65"/>
      <c r="AV50" s="65"/>
      <c r="AW50" s="65"/>
      <c r="AX50" s="65"/>
      <c r="AY50" s="65"/>
      <c r="AZ50" s="65"/>
      <c r="BA50" s="65"/>
      <c r="BB50" s="65"/>
      <c r="BC50" s="65"/>
      <c r="BD50" s="66"/>
    </row>
    <row r="51" spans="1:90" s="4" customFormat="1" ht="32.450000000000003" customHeight="1">
      <c r="B51" s="61"/>
      <c r="C51" s="74" t="s">
        <v>70</v>
      </c>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298">
        <f>ROUND(AG52,2)</f>
        <v>0</v>
      </c>
      <c r="AH51" s="298"/>
      <c r="AI51" s="298"/>
      <c r="AJ51" s="298"/>
      <c r="AK51" s="298"/>
      <c r="AL51" s="298"/>
      <c r="AM51" s="298"/>
      <c r="AN51" s="299">
        <f>SUM(AG51,AT51)</f>
        <v>0</v>
      </c>
      <c r="AO51" s="299"/>
      <c r="AP51" s="299"/>
      <c r="AQ51" s="76" t="s">
        <v>5</v>
      </c>
      <c r="AR51" s="61"/>
      <c r="AS51" s="77">
        <f>ROUND(AS52,2)</f>
        <v>0</v>
      </c>
      <c r="AT51" s="78">
        <f>ROUND(SUM(AV51:AW51),2)</f>
        <v>0</v>
      </c>
      <c r="AU51" s="79">
        <f>ROUND(AU52,5)</f>
        <v>3138.1285200000002</v>
      </c>
      <c r="AV51" s="78">
        <f>ROUND(AZ51*L26,2)</f>
        <v>0</v>
      </c>
      <c r="AW51" s="78">
        <f>ROUND(BA51*L27,2)</f>
        <v>0</v>
      </c>
      <c r="AX51" s="78">
        <f>ROUND(BB51*L26,2)</f>
        <v>0</v>
      </c>
      <c r="AY51" s="78">
        <f>ROUND(BC51*L27,2)</f>
        <v>0</v>
      </c>
      <c r="AZ51" s="78">
        <f>ROUND(AZ52,2)</f>
        <v>0</v>
      </c>
      <c r="BA51" s="78">
        <f>ROUND(BA52,2)</f>
        <v>0</v>
      </c>
      <c r="BB51" s="78">
        <f>ROUND(BB52,2)</f>
        <v>0</v>
      </c>
      <c r="BC51" s="78">
        <f>ROUND(BC52,2)</f>
        <v>0</v>
      </c>
      <c r="BD51" s="80">
        <f>ROUND(BD52,2)</f>
        <v>0</v>
      </c>
      <c r="BS51" s="62" t="s">
        <v>71</v>
      </c>
      <c r="BT51" s="62" t="s">
        <v>72</v>
      </c>
      <c r="BV51" s="62" t="s">
        <v>73</v>
      </c>
      <c r="BW51" s="62" t="s">
        <v>7</v>
      </c>
      <c r="BX51" s="62" t="s">
        <v>74</v>
      </c>
      <c r="CL51" s="62" t="s">
        <v>5</v>
      </c>
    </row>
    <row r="52" spans="1:90" s="5" customFormat="1" ht="47.25" customHeight="1">
      <c r="A52" s="81" t="s">
        <v>75</v>
      </c>
      <c r="B52" s="82"/>
      <c r="C52" s="83"/>
      <c r="D52" s="297" t="s">
        <v>16</v>
      </c>
      <c r="E52" s="297"/>
      <c r="F52" s="297"/>
      <c r="G52" s="297"/>
      <c r="H52" s="297"/>
      <c r="I52" s="84"/>
      <c r="J52" s="297" t="s">
        <v>18</v>
      </c>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5">
        <f>'N18001 - Přístavba jídeln...'!J25</f>
        <v>0</v>
      </c>
      <c r="AH52" s="296"/>
      <c r="AI52" s="296"/>
      <c r="AJ52" s="296"/>
      <c r="AK52" s="296"/>
      <c r="AL52" s="296"/>
      <c r="AM52" s="296"/>
      <c r="AN52" s="295">
        <f>SUM(AG52,AT52)</f>
        <v>0</v>
      </c>
      <c r="AO52" s="296"/>
      <c r="AP52" s="296"/>
      <c r="AQ52" s="85" t="s">
        <v>76</v>
      </c>
      <c r="AR52" s="82"/>
      <c r="AS52" s="86">
        <v>0</v>
      </c>
      <c r="AT52" s="87">
        <f>ROUND(SUM(AV52:AW52),2)</f>
        <v>0</v>
      </c>
      <c r="AU52" s="88">
        <f>'N18001 - Přístavba jídeln...'!P103</f>
        <v>3138.128518</v>
      </c>
      <c r="AV52" s="87">
        <f>'N18001 - Přístavba jídeln...'!J28</f>
        <v>0</v>
      </c>
      <c r="AW52" s="87">
        <f>'N18001 - Přístavba jídeln...'!J29</f>
        <v>0</v>
      </c>
      <c r="AX52" s="87">
        <f>'N18001 - Přístavba jídeln...'!J30</f>
        <v>0</v>
      </c>
      <c r="AY52" s="87">
        <f>'N18001 - Přístavba jídeln...'!J31</f>
        <v>0</v>
      </c>
      <c r="AZ52" s="87">
        <f>'N18001 - Přístavba jídeln...'!F28</f>
        <v>0</v>
      </c>
      <c r="BA52" s="87">
        <f>'N18001 - Přístavba jídeln...'!F29</f>
        <v>0</v>
      </c>
      <c r="BB52" s="87">
        <f>'N18001 - Přístavba jídeln...'!F30</f>
        <v>0</v>
      </c>
      <c r="BC52" s="87">
        <f>'N18001 - Přístavba jídeln...'!F31</f>
        <v>0</v>
      </c>
      <c r="BD52" s="89">
        <f>'N18001 - Přístavba jídeln...'!F32</f>
        <v>0</v>
      </c>
      <c r="BT52" s="90" t="s">
        <v>77</v>
      </c>
      <c r="BU52" s="90" t="s">
        <v>78</v>
      </c>
      <c r="BV52" s="90" t="s">
        <v>73</v>
      </c>
      <c r="BW52" s="90" t="s">
        <v>7</v>
      </c>
      <c r="BX52" s="90" t="s">
        <v>74</v>
      </c>
      <c r="CL52" s="90" t="s">
        <v>5</v>
      </c>
    </row>
    <row r="53" spans="1:90" s="1" customFormat="1" ht="30" customHeight="1">
      <c r="B53" s="38"/>
      <c r="AR53" s="38"/>
    </row>
    <row r="54" spans="1:90" s="1" customFormat="1" ht="6.95" customHeight="1">
      <c r="B54" s="53"/>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38"/>
    </row>
  </sheetData>
  <mergeCells count="39">
    <mergeCell ref="AR2:BE2"/>
    <mergeCell ref="AN52:AP52"/>
    <mergeCell ref="AG52:AM52"/>
    <mergeCell ref="D52:H52"/>
    <mergeCell ref="J52:AF52"/>
    <mergeCell ref="AG51:AM51"/>
    <mergeCell ref="AN51:AP51"/>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L28:O28"/>
    <mergeCell ref="W28:AE28"/>
    <mergeCell ref="AK28:AO28"/>
    <mergeCell ref="L29:O29"/>
    <mergeCell ref="W29:AE29"/>
    <mergeCell ref="AK29:AO29"/>
    <mergeCell ref="L26:O26"/>
    <mergeCell ref="W26:AE26"/>
    <mergeCell ref="AK26:AO26"/>
    <mergeCell ref="L27:O27"/>
    <mergeCell ref="W27:AE27"/>
    <mergeCell ref="AK27:AO27"/>
    <mergeCell ref="K5:AO5"/>
    <mergeCell ref="K6:AO6"/>
    <mergeCell ref="E20:AN20"/>
    <mergeCell ref="AK23:AO23"/>
    <mergeCell ref="L25:O25"/>
    <mergeCell ref="W25:AE25"/>
    <mergeCell ref="AK25:AO25"/>
  </mergeCells>
  <hyperlinks>
    <hyperlink ref="K1:S1" location="C2" display="1) Rekapitulace stavby"/>
    <hyperlink ref="W1:AI1" location="C51" display="2) Rekapitulace objektů stavby a soupisů prací"/>
    <hyperlink ref="A52" location="'N18001 - Přístavba jídeln...'!C2" displa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56"/>
  <sheetViews>
    <sheetView showGridLines="0" workbookViewId="0">
      <pane ySplit="1" topLeftCell="A943" activePane="bottomLeft" state="frozen"/>
      <selection pane="bottomLeft" activeCell="I953" sqref="I953"/>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91"/>
      <c r="B1" s="17"/>
      <c r="C1" s="17"/>
      <c r="D1" s="18" t="s">
        <v>1</v>
      </c>
      <c r="E1" s="17"/>
      <c r="F1" s="92" t="s">
        <v>79</v>
      </c>
      <c r="G1" s="314" t="s">
        <v>80</v>
      </c>
      <c r="H1" s="314"/>
      <c r="I1" s="17"/>
      <c r="J1" s="92" t="s">
        <v>81</v>
      </c>
      <c r="K1" s="18" t="s">
        <v>82</v>
      </c>
      <c r="L1" s="92" t="s">
        <v>83</v>
      </c>
      <c r="M1" s="92"/>
      <c r="N1" s="92"/>
      <c r="O1" s="92"/>
      <c r="P1" s="92"/>
      <c r="Q1" s="92"/>
      <c r="R1" s="92"/>
      <c r="S1" s="92"/>
      <c r="T1" s="92"/>
      <c r="U1" s="93"/>
      <c r="V1" s="93"/>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293" t="s">
        <v>8</v>
      </c>
      <c r="M2" s="294"/>
      <c r="N2" s="294"/>
      <c r="O2" s="294"/>
      <c r="P2" s="294"/>
      <c r="Q2" s="294"/>
      <c r="R2" s="294"/>
      <c r="S2" s="294"/>
      <c r="T2" s="294"/>
      <c r="U2" s="294"/>
      <c r="V2" s="294"/>
      <c r="AT2" s="24" t="s">
        <v>7</v>
      </c>
    </row>
    <row r="3" spans="1:70" ht="6.95" customHeight="1">
      <c r="B3" s="25"/>
      <c r="C3" s="26"/>
      <c r="D3" s="26"/>
      <c r="E3" s="26"/>
      <c r="F3" s="26"/>
      <c r="G3" s="26"/>
      <c r="H3" s="26"/>
      <c r="I3" s="26"/>
      <c r="J3" s="26"/>
      <c r="K3" s="27"/>
      <c r="AT3" s="24" t="s">
        <v>84</v>
      </c>
    </row>
    <row r="4" spans="1:70" ht="36.950000000000003" customHeight="1">
      <c r="B4" s="28"/>
      <c r="C4" s="29"/>
      <c r="D4" s="30" t="s">
        <v>85</v>
      </c>
      <c r="E4" s="29"/>
      <c r="F4" s="29"/>
      <c r="G4" s="29"/>
      <c r="H4" s="29"/>
      <c r="I4" s="29"/>
      <c r="J4" s="29"/>
      <c r="K4" s="31"/>
      <c r="M4" s="32" t="s">
        <v>13</v>
      </c>
      <c r="AT4" s="24" t="s">
        <v>6</v>
      </c>
    </row>
    <row r="5" spans="1:70" ht="6.95" customHeight="1">
      <c r="B5" s="28"/>
      <c r="C5" s="29"/>
      <c r="D5" s="29"/>
      <c r="E5" s="29"/>
      <c r="F5" s="29"/>
      <c r="G5" s="29"/>
      <c r="H5" s="29"/>
      <c r="I5" s="29"/>
      <c r="J5" s="29"/>
      <c r="K5" s="31"/>
    </row>
    <row r="6" spans="1:70" s="1" customFormat="1" ht="15">
      <c r="B6" s="38"/>
      <c r="C6" s="39"/>
      <c r="D6" s="36" t="s">
        <v>17</v>
      </c>
      <c r="E6" s="39"/>
      <c r="F6" s="39"/>
      <c r="G6" s="39"/>
      <c r="H6" s="39"/>
      <c r="I6" s="39"/>
      <c r="J6" s="39"/>
      <c r="K6" s="42"/>
    </row>
    <row r="7" spans="1:70" s="1" customFormat="1" ht="36.950000000000003" customHeight="1">
      <c r="B7" s="38"/>
      <c r="C7" s="39"/>
      <c r="D7" s="39"/>
      <c r="E7" s="315" t="s">
        <v>18</v>
      </c>
      <c r="F7" s="316"/>
      <c r="G7" s="316"/>
      <c r="H7" s="316"/>
      <c r="I7" s="39"/>
      <c r="J7" s="39"/>
      <c r="K7" s="42"/>
    </row>
    <row r="8" spans="1:70" s="1" customFormat="1">
      <c r="B8" s="38"/>
      <c r="C8" s="39"/>
      <c r="D8" s="39"/>
      <c r="E8" s="39"/>
      <c r="F8" s="39"/>
      <c r="G8" s="39"/>
      <c r="H8" s="39"/>
      <c r="I8" s="39"/>
      <c r="J8" s="39"/>
      <c r="K8" s="42"/>
    </row>
    <row r="9" spans="1:70" s="1" customFormat="1" ht="14.45" customHeight="1">
      <c r="B9" s="38"/>
      <c r="C9" s="39"/>
      <c r="D9" s="36" t="s">
        <v>19</v>
      </c>
      <c r="E9" s="39"/>
      <c r="F9" s="34" t="s">
        <v>5</v>
      </c>
      <c r="G9" s="39"/>
      <c r="H9" s="39"/>
      <c r="I9" s="36" t="s">
        <v>20</v>
      </c>
      <c r="J9" s="34" t="s">
        <v>5</v>
      </c>
      <c r="K9" s="42"/>
    </row>
    <row r="10" spans="1:70" s="1" customFormat="1" ht="14.45" customHeight="1">
      <c r="B10" s="38"/>
      <c r="C10" s="39"/>
      <c r="D10" s="36" t="s">
        <v>21</v>
      </c>
      <c r="E10" s="39"/>
      <c r="F10" s="34" t="s">
        <v>22</v>
      </c>
      <c r="G10" s="39"/>
      <c r="H10" s="39"/>
      <c r="I10" s="36" t="s">
        <v>23</v>
      </c>
      <c r="J10" s="94" t="str">
        <f>'Rekapitulace stavby'!AN8</f>
        <v>8. 1. 2018</v>
      </c>
      <c r="K10" s="42"/>
    </row>
    <row r="11" spans="1:70" s="1" customFormat="1" ht="10.9" customHeight="1">
      <c r="B11" s="38"/>
      <c r="C11" s="39"/>
      <c r="D11" s="39"/>
      <c r="E11" s="39"/>
      <c r="F11" s="39"/>
      <c r="G11" s="39"/>
      <c r="H11" s="39"/>
      <c r="I11" s="39"/>
      <c r="J11" s="39"/>
      <c r="K11" s="42"/>
    </row>
    <row r="12" spans="1:70" s="1" customFormat="1" ht="14.45" customHeight="1">
      <c r="B12" s="38"/>
      <c r="C12" s="39"/>
      <c r="D12" s="36" t="s">
        <v>25</v>
      </c>
      <c r="E12" s="39"/>
      <c r="F12" s="39"/>
      <c r="G12" s="39"/>
      <c r="H12" s="39"/>
      <c r="I12" s="36" t="s">
        <v>26</v>
      </c>
      <c r="J12" s="34" t="s">
        <v>27</v>
      </c>
      <c r="K12" s="42"/>
    </row>
    <row r="13" spans="1:70" s="1" customFormat="1" ht="18" customHeight="1">
      <c r="B13" s="38"/>
      <c r="C13" s="39"/>
      <c r="D13" s="39"/>
      <c r="E13" s="34" t="s">
        <v>28</v>
      </c>
      <c r="F13" s="39"/>
      <c r="G13" s="39"/>
      <c r="H13" s="39"/>
      <c r="I13" s="36" t="s">
        <v>29</v>
      </c>
      <c r="J13" s="34" t="s">
        <v>5</v>
      </c>
      <c r="K13" s="42"/>
    </row>
    <row r="14" spans="1:70" s="1" customFormat="1" ht="6.95" customHeight="1">
      <c r="B14" s="38"/>
      <c r="C14" s="39"/>
      <c r="D14" s="39"/>
      <c r="E14" s="39"/>
      <c r="F14" s="39"/>
      <c r="G14" s="39"/>
      <c r="H14" s="39"/>
      <c r="I14" s="39"/>
      <c r="J14" s="39"/>
      <c r="K14" s="42"/>
    </row>
    <row r="15" spans="1:70" s="1" customFormat="1" ht="14.45" customHeight="1">
      <c r="B15" s="38"/>
      <c r="C15" s="39"/>
      <c r="D15" s="36" t="s">
        <v>30</v>
      </c>
      <c r="E15" s="39"/>
      <c r="F15" s="39"/>
      <c r="G15" s="39"/>
      <c r="H15" s="39"/>
      <c r="I15" s="36" t="s">
        <v>26</v>
      </c>
      <c r="J15" s="34" t="s">
        <v>5</v>
      </c>
      <c r="K15" s="42"/>
    </row>
    <row r="16" spans="1:70" s="1" customFormat="1" ht="18" customHeight="1">
      <c r="B16" s="38"/>
      <c r="C16" s="39"/>
      <c r="D16" s="39"/>
      <c r="E16" s="34" t="s">
        <v>31</v>
      </c>
      <c r="F16" s="39"/>
      <c r="G16" s="39"/>
      <c r="H16" s="39"/>
      <c r="I16" s="36" t="s">
        <v>29</v>
      </c>
      <c r="J16" s="34" t="s">
        <v>5</v>
      </c>
      <c r="K16" s="42"/>
    </row>
    <row r="17" spans="2:11" s="1" customFormat="1" ht="6.95" customHeight="1">
      <c r="B17" s="38"/>
      <c r="C17" s="39"/>
      <c r="D17" s="39"/>
      <c r="E17" s="39"/>
      <c r="F17" s="39"/>
      <c r="G17" s="39"/>
      <c r="H17" s="39"/>
      <c r="I17" s="39"/>
      <c r="J17" s="39"/>
      <c r="K17" s="42"/>
    </row>
    <row r="18" spans="2:11" s="1" customFormat="1" ht="14.45" customHeight="1">
      <c r="B18" s="38"/>
      <c r="C18" s="39"/>
      <c r="D18" s="36" t="s">
        <v>32</v>
      </c>
      <c r="E18" s="39"/>
      <c r="F18" s="39"/>
      <c r="G18" s="39"/>
      <c r="H18" s="39"/>
      <c r="I18" s="36" t="s">
        <v>26</v>
      </c>
      <c r="J18" s="34" t="s">
        <v>33</v>
      </c>
      <c r="K18" s="42"/>
    </row>
    <row r="19" spans="2:11" s="1" customFormat="1" ht="18" customHeight="1">
      <c r="B19" s="38"/>
      <c r="C19" s="39"/>
      <c r="D19" s="39"/>
      <c r="E19" s="34" t="s">
        <v>34</v>
      </c>
      <c r="F19" s="39"/>
      <c r="G19" s="39"/>
      <c r="H19" s="39"/>
      <c r="I19" s="36" t="s">
        <v>29</v>
      </c>
      <c r="J19" s="34" t="s">
        <v>5</v>
      </c>
      <c r="K19" s="42"/>
    </row>
    <row r="20" spans="2:11" s="1" customFormat="1" ht="6.95" customHeight="1">
      <c r="B20" s="38"/>
      <c r="C20" s="39"/>
      <c r="D20" s="39"/>
      <c r="E20" s="39"/>
      <c r="F20" s="39"/>
      <c r="G20" s="39"/>
      <c r="H20" s="39"/>
      <c r="I20" s="39"/>
      <c r="J20" s="39"/>
      <c r="K20" s="42"/>
    </row>
    <row r="21" spans="2:11" s="1" customFormat="1" ht="14.45" customHeight="1">
      <c r="B21" s="38"/>
      <c r="C21" s="39"/>
      <c r="D21" s="36" t="s">
        <v>36</v>
      </c>
      <c r="E21" s="39"/>
      <c r="F21" s="39"/>
      <c r="G21" s="39"/>
      <c r="H21" s="39"/>
      <c r="I21" s="39"/>
      <c r="J21" s="39"/>
      <c r="K21" s="42"/>
    </row>
    <row r="22" spans="2:11" s="6" customFormat="1" ht="71.25" customHeight="1">
      <c r="B22" s="95"/>
      <c r="C22" s="96"/>
      <c r="D22" s="96"/>
      <c r="E22" s="282" t="s">
        <v>37</v>
      </c>
      <c r="F22" s="282"/>
      <c r="G22" s="282"/>
      <c r="H22" s="282"/>
      <c r="I22" s="96"/>
      <c r="J22" s="96"/>
      <c r="K22" s="97"/>
    </row>
    <row r="23" spans="2:11" s="1" customFormat="1" ht="6.95" customHeight="1">
      <c r="B23" s="38"/>
      <c r="C23" s="39"/>
      <c r="D23" s="39"/>
      <c r="E23" s="39"/>
      <c r="F23" s="39"/>
      <c r="G23" s="39"/>
      <c r="H23" s="39"/>
      <c r="I23" s="39"/>
      <c r="J23" s="39"/>
      <c r="K23" s="42"/>
    </row>
    <row r="24" spans="2:11" s="1" customFormat="1" ht="6.95" customHeight="1">
      <c r="B24" s="38"/>
      <c r="C24" s="39"/>
      <c r="D24" s="65"/>
      <c r="E24" s="65"/>
      <c r="F24" s="65"/>
      <c r="G24" s="65"/>
      <c r="H24" s="65"/>
      <c r="I24" s="65"/>
      <c r="J24" s="65"/>
      <c r="K24" s="98"/>
    </row>
    <row r="25" spans="2:11" s="1" customFormat="1" ht="25.35" customHeight="1">
      <c r="B25" s="38"/>
      <c r="C25" s="39"/>
      <c r="D25" s="99" t="s">
        <v>38</v>
      </c>
      <c r="E25" s="39"/>
      <c r="F25" s="39"/>
      <c r="G25" s="39"/>
      <c r="H25" s="39"/>
      <c r="I25" s="39"/>
      <c r="J25" s="100">
        <f>ROUND(J103,2)</f>
        <v>0</v>
      </c>
      <c r="K25" s="42"/>
    </row>
    <row r="26" spans="2:11" s="1" customFormat="1" ht="6.95" customHeight="1">
      <c r="B26" s="38"/>
      <c r="C26" s="39"/>
      <c r="D26" s="65"/>
      <c r="E26" s="65"/>
      <c r="F26" s="65"/>
      <c r="G26" s="65"/>
      <c r="H26" s="65"/>
      <c r="I26" s="65"/>
      <c r="J26" s="65"/>
      <c r="K26" s="98"/>
    </row>
    <row r="27" spans="2:11" s="1" customFormat="1" ht="14.45" customHeight="1">
      <c r="B27" s="38"/>
      <c r="C27" s="39"/>
      <c r="D27" s="39"/>
      <c r="E27" s="39"/>
      <c r="F27" s="43" t="s">
        <v>40</v>
      </c>
      <c r="G27" s="39"/>
      <c r="H27" s="39"/>
      <c r="I27" s="43" t="s">
        <v>39</v>
      </c>
      <c r="J27" s="43" t="s">
        <v>41</v>
      </c>
      <c r="K27" s="42"/>
    </row>
    <row r="28" spans="2:11" s="1" customFormat="1" ht="14.45" customHeight="1">
      <c r="B28" s="38"/>
      <c r="C28" s="39"/>
      <c r="D28" s="46" t="s">
        <v>42</v>
      </c>
      <c r="E28" s="46" t="s">
        <v>43</v>
      </c>
      <c r="F28" s="101">
        <f>ROUND(SUM(BE103:BE955), 2)</f>
        <v>0</v>
      </c>
      <c r="G28" s="39"/>
      <c r="H28" s="39"/>
      <c r="I28" s="102">
        <v>0.21</v>
      </c>
      <c r="J28" s="101">
        <f>ROUND(ROUND((SUM(BE103:BE955)), 2)*I28, 2)</f>
        <v>0</v>
      </c>
      <c r="K28" s="42"/>
    </row>
    <row r="29" spans="2:11" s="1" customFormat="1" ht="14.45" customHeight="1">
      <c r="B29" s="38"/>
      <c r="C29" s="39"/>
      <c r="D29" s="39"/>
      <c r="E29" s="46" t="s">
        <v>44</v>
      </c>
      <c r="F29" s="101">
        <f>ROUND(SUM(BF103:BF955), 2)</f>
        <v>0</v>
      </c>
      <c r="G29" s="39"/>
      <c r="H29" s="39"/>
      <c r="I29" s="102">
        <v>0.15</v>
      </c>
      <c r="J29" s="101">
        <f>ROUND(ROUND((SUM(BF103:BF955)), 2)*I29, 2)</f>
        <v>0</v>
      </c>
      <c r="K29" s="42"/>
    </row>
    <row r="30" spans="2:11" s="1" customFormat="1" ht="14.45" hidden="1" customHeight="1">
      <c r="B30" s="38"/>
      <c r="C30" s="39"/>
      <c r="D30" s="39"/>
      <c r="E30" s="46" t="s">
        <v>45</v>
      </c>
      <c r="F30" s="101">
        <f>ROUND(SUM(BG103:BG955), 2)</f>
        <v>0</v>
      </c>
      <c r="G30" s="39"/>
      <c r="H30" s="39"/>
      <c r="I30" s="102">
        <v>0.21</v>
      </c>
      <c r="J30" s="101">
        <v>0</v>
      </c>
      <c r="K30" s="42"/>
    </row>
    <row r="31" spans="2:11" s="1" customFormat="1" ht="14.45" hidden="1" customHeight="1">
      <c r="B31" s="38"/>
      <c r="C31" s="39"/>
      <c r="D31" s="39"/>
      <c r="E31" s="46" t="s">
        <v>46</v>
      </c>
      <c r="F31" s="101">
        <f>ROUND(SUM(BH103:BH955), 2)</f>
        <v>0</v>
      </c>
      <c r="G31" s="39"/>
      <c r="H31" s="39"/>
      <c r="I31" s="102">
        <v>0.15</v>
      </c>
      <c r="J31" s="101">
        <v>0</v>
      </c>
      <c r="K31" s="42"/>
    </row>
    <row r="32" spans="2:11" s="1" customFormat="1" ht="14.45" hidden="1" customHeight="1">
      <c r="B32" s="38"/>
      <c r="C32" s="39"/>
      <c r="D32" s="39"/>
      <c r="E32" s="46" t="s">
        <v>47</v>
      </c>
      <c r="F32" s="101">
        <f>ROUND(SUM(BI103:BI955), 2)</f>
        <v>0</v>
      </c>
      <c r="G32" s="39"/>
      <c r="H32" s="39"/>
      <c r="I32" s="102">
        <v>0</v>
      </c>
      <c r="J32" s="101">
        <v>0</v>
      </c>
      <c r="K32" s="42"/>
    </row>
    <row r="33" spans="2:11" s="1" customFormat="1" ht="6.95" customHeight="1">
      <c r="B33" s="38"/>
      <c r="C33" s="39"/>
      <c r="D33" s="39"/>
      <c r="E33" s="39"/>
      <c r="F33" s="39"/>
      <c r="G33" s="39"/>
      <c r="H33" s="39"/>
      <c r="I33" s="39"/>
      <c r="J33" s="39"/>
      <c r="K33" s="42"/>
    </row>
    <row r="34" spans="2:11" s="1" customFormat="1" ht="25.35" customHeight="1">
      <c r="B34" s="38"/>
      <c r="C34" s="103"/>
      <c r="D34" s="104" t="s">
        <v>48</v>
      </c>
      <c r="E34" s="68"/>
      <c r="F34" s="68"/>
      <c r="G34" s="105" t="s">
        <v>49</v>
      </c>
      <c r="H34" s="106" t="s">
        <v>50</v>
      </c>
      <c r="I34" s="68"/>
      <c r="J34" s="107">
        <f>SUM(J25:J32)</f>
        <v>0</v>
      </c>
      <c r="K34" s="108"/>
    </row>
    <row r="35" spans="2:11" s="1" customFormat="1" ht="14.45" customHeight="1">
      <c r="B35" s="53"/>
      <c r="C35" s="54"/>
      <c r="D35" s="54"/>
      <c r="E35" s="54"/>
      <c r="F35" s="54"/>
      <c r="G35" s="54"/>
      <c r="H35" s="54"/>
      <c r="I35" s="54"/>
      <c r="J35" s="54"/>
      <c r="K35" s="55"/>
    </row>
    <row r="39" spans="2:11" s="1" customFormat="1" ht="6.95" customHeight="1">
      <c r="B39" s="56"/>
      <c r="C39" s="57"/>
      <c r="D39" s="57"/>
      <c r="E39" s="57"/>
      <c r="F39" s="57"/>
      <c r="G39" s="57"/>
      <c r="H39" s="57"/>
      <c r="I39" s="57"/>
      <c r="J39" s="57"/>
      <c r="K39" s="109"/>
    </row>
    <row r="40" spans="2:11" s="1" customFormat="1" ht="36.950000000000003" customHeight="1">
      <c r="B40" s="38"/>
      <c r="C40" s="30" t="s">
        <v>86</v>
      </c>
      <c r="D40" s="39"/>
      <c r="E40" s="39"/>
      <c r="F40" s="39"/>
      <c r="G40" s="39"/>
      <c r="H40" s="39"/>
      <c r="I40" s="39"/>
      <c r="J40" s="39"/>
      <c r="K40" s="42"/>
    </row>
    <row r="41" spans="2:11" s="1" customFormat="1" ht="6.95" customHeight="1">
      <c r="B41" s="38"/>
      <c r="C41" s="39"/>
      <c r="D41" s="39"/>
      <c r="E41" s="39"/>
      <c r="F41" s="39"/>
      <c r="G41" s="39"/>
      <c r="H41" s="39"/>
      <c r="I41" s="39"/>
      <c r="J41" s="39"/>
      <c r="K41" s="42"/>
    </row>
    <row r="42" spans="2:11" s="1" customFormat="1" ht="14.45" customHeight="1">
      <c r="B42" s="38"/>
      <c r="C42" s="36" t="s">
        <v>17</v>
      </c>
      <c r="D42" s="39"/>
      <c r="E42" s="39"/>
      <c r="F42" s="39"/>
      <c r="G42" s="39"/>
      <c r="H42" s="39"/>
      <c r="I42" s="39"/>
      <c r="J42" s="39"/>
      <c r="K42" s="42"/>
    </row>
    <row r="43" spans="2:11" s="1" customFormat="1" ht="17.25" customHeight="1">
      <c r="B43" s="38"/>
      <c r="C43" s="39"/>
      <c r="D43" s="39"/>
      <c r="E43" s="315" t="str">
        <f>E7</f>
        <v>Přístavba jídelny základní školy v ulici Školní č.p. 118, Kostomlaty pod Milešovkou</v>
      </c>
      <c r="F43" s="316"/>
      <c r="G43" s="316"/>
      <c r="H43" s="316"/>
      <c r="I43" s="39"/>
      <c r="J43" s="39"/>
      <c r="K43" s="42"/>
    </row>
    <row r="44" spans="2:11" s="1" customFormat="1" ht="6.95" customHeight="1">
      <c r="B44" s="38"/>
      <c r="C44" s="39"/>
      <c r="D44" s="39"/>
      <c r="E44" s="39"/>
      <c r="F44" s="39"/>
      <c r="G44" s="39"/>
      <c r="H44" s="39"/>
      <c r="I44" s="39"/>
      <c r="J44" s="39"/>
      <c r="K44" s="42"/>
    </row>
    <row r="45" spans="2:11" s="1" customFormat="1" ht="18" customHeight="1">
      <c r="B45" s="38"/>
      <c r="C45" s="36" t="s">
        <v>21</v>
      </c>
      <c r="D45" s="39"/>
      <c r="E45" s="39"/>
      <c r="F45" s="34" t="str">
        <f>F10</f>
        <v>Kostomlaty pod Milešovkou</v>
      </c>
      <c r="G45" s="39"/>
      <c r="H45" s="39"/>
      <c r="I45" s="36" t="s">
        <v>23</v>
      </c>
      <c r="J45" s="94" t="str">
        <f>IF(J10="","",J10)</f>
        <v>8. 1. 2018</v>
      </c>
      <c r="K45" s="42"/>
    </row>
    <row r="46" spans="2:11" s="1" customFormat="1" ht="6.95" customHeight="1">
      <c r="B46" s="38"/>
      <c r="C46" s="39"/>
      <c r="D46" s="39"/>
      <c r="E46" s="39"/>
      <c r="F46" s="39"/>
      <c r="G46" s="39"/>
      <c r="H46" s="39"/>
      <c r="I46" s="39"/>
      <c r="J46" s="39"/>
      <c r="K46" s="42"/>
    </row>
    <row r="47" spans="2:11" s="1" customFormat="1" ht="15">
      <c r="B47" s="38"/>
      <c r="C47" s="36" t="s">
        <v>25</v>
      </c>
      <c r="D47" s="39"/>
      <c r="E47" s="39"/>
      <c r="F47" s="34" t="str">
        <f>E13</f>
        <v>Obec Kostomlaty pod Milešovkou</v>
      </c>
      <c r="G47" s="39"/>
      <c r="H47" s="39"/>
      <c r="I47" s="36" t="s">
        <v>32</v>
      </c>
      <c r="J47" s="282" t="str">
        <f>E19</f>
        <v>ing. Daniel Šimmer</v>
      </c>
      <c r="K47" s="42"/>
    </row>
    <row r="48" spans="2:11" s="1" customFormat="1" ht="14.45" customHeight="1">
      <c r="B48" s="38"/>
      <c r="C48" s="36" t="s">
        <v>30</v>
      </c>
      <c r="D48" s="39"/>
      <c r="E48" s="39"/>
      <c r="F48" s="34" t="str">
        <f>IF(E16="","",E16)</f>
        <v>na základě výběrového řízení</v>
      </c>
      <c r="G48" s="39"/>
      <c r="H48" s="39"/>
      <c r="I48" s="39"/>
      <c r="J48" s="312"/>
      <c r="K48" s="42"/>
    </row>
    <row r="49" spans="2:47" s="1" customFormat="1" ht="10.35" customHeight="1">
      <c r="B49" s="38"/>
      <c r="C49" s="39"/>
      <c r="D49" s="39"/>
      <c r="E49" s="39"/>
      <c r="F49" s="39"/>
      <c r="G49" s="39"/>
      <c r="H49" s="39"/>
      <c r="I49" s="39"/>
      <c r="J49" s="39"/>
      <c r="K49" s="42"/>
    </row>
    <row r="50" spans="2:47" s="1" customFormat="1" ht="29.25" customHeight="1">
      <c r="B50" s="38"/>
      <c r="C50" s="110" t="s">
        <v>87</v>
      </c>
      <c r="D50" s="103"/>
      <c r="E50" s="103"/>
      <c r="F50" s="103"/>
      <c r="G50" s="103"/>
      <c r="H50" s="103"/>
      <c r="I50" s="103"/>
      <c r="J50" s="111" t="s">
        <v>88</v>
      </c>
      <c r="K50" s="112"/>
    </row>
    <row r="51" spans="2:47" s="1" customFormat="1" ht="10.35" customHeight="1">
      <c r="B51" s="38"/>
      <c r="C51" s="39"/>
      <c r="D51" s="39"/>
      <c r="E51" s="39"/>
      <c r="F51" s="39"/>
      <c r="G51" s="39"/>
      <c r="H51" s="39"/>
      <c r="I51" s="39"/>
      <c r="J51" s="39"/>
      <c r="K51" s="42"/>
    </row>
    <row r="52" spans="2:47" s="1" customFormat="1" ht="29.25" customHeight="1">
      <c r="B52" s="38"/>
      <c r="C52" s="113" t="s">
        <v>89</v>
      </c>
      <c r="D52" s="39"/>
      <c r="E52" s="39"/>
      <c r="F52" s="39"/>
      <c r="G52" s="39"/>
      <c r="H52" s="39"/>
      <c r="I52" s="39"/>
      <c r="J52" s="100">
        <f>J103</f>
        <v>0</v>
      </c>
      <c r="K52" s="42"/>
      <c r="AU52" s="24" t="s">
        <v>90</v>
      </c>
    </row>
    <row r="53" spans="2:47" s="7" customFormat="1" ht="24.95" customHeight="1">
      <c r="B53" s="114"/>
      <c r="C53" s="115"/>
      <c r="D53" s="116" t="s">
        <v>91</v>
      </c>
      <c r="E53" s="117"/>
      <c r="F53" s="117"/>
      <c r="G53" s="117"/>
      <c r="H53" s="117"/>
      <c r="I53" s="117"/>
      <c r="J53" s="118">
        <f>J104</f>
        <v>0</v>
      </c>
      <c r="K53" s="119"/>
    </row>
    <row r="54" spans="2:47" s="8" customFormat="1" ht="19.899999999999999" customHeight="1">
      <c r="B54" s="120"/>
      <c r="C54" s="121"/>
      <c r="D54" s="122" t="s">
        <v>92</v>
      </c>
      <c r="E54" s="123"/>
      <c r="F54" s="123"/>
      <c r="G54" s="123"/>
      <c r="H54" s="123"/>
      <c r="I54" s="123"/>
      <c r="J54" s="124">
        <f>J105</f>
        <v>0</v>
      </c>
      <c r="K54" s="125"/>
    </row>
    <row r="55" spans="2:47" s="8" customFormat="1" ht="19.899999999999999" customHeight="1">
      <c r="B55" s="120"/>
      <c r="C55" s="121"/>
      <c r="D55" s="122" t="s">
        <v>93</v>
      </c>
      <c r="E55" s="123"/>
      <c r="F55" s="123"/>
      <c r="G55" s="123"/>
      <c r="H55" s="123"/>
      <c r="I55" s="123"/>
      <c r="J55" s="124">
        <f>J169</f>
        <v>0</v>
      </c>
      <c r="K55" s="125"/>
    </row>
    <row r="56" spans="2:47" s="8" customFormat="1" ht="19.899999999999999" customHeight="1">
      <c r="B56" s="120"/>
      <c r="C56" s="121"/>
      <c r="D56" s="122" t="s">
        <v>94</v>
      </c>
      <c r="E56" s="123"/>
      <c r="F56" s="123"/>
      <c r="G56" s="123"/>
      <c r="H56" s="123"/>
      <c r="I56" s="123"/>
      <c r="J56" s="124">
        <f>J245</f>
        <v>0</v>
      </c>
      <c r="K56" s="125"/>
    </row>
    <row r="57" spans="2:47" s="8" customFormat="1" ht="19.899999999999999" customHeight="1">
      <c r="B57" s="120"/>
      <c r="C57" s="121"/>
      <c r="D57" s="122" t="s">
        <v>95</v>
      </c>
      <c r="E57" s="123"/>
      <c r="F57" s="123"/>
      <c r="G57" s="123"/>
      <c r="H57" s="123"/>
      <c r="I57" s="123"/>
      <c r="J57" s="124">
        <f>J298</f>
        <v>0</v>
      </c>
      <c r="K57" s="125"/>
    </row>
    <row r="58" spans="2:47" s="8" customFormat="1" ht="19.899999999999999" customHeight="1">
      <c r="B58" s="120"/>
      <c r="C58" s="121"/>
      <c r="D58" s="122" t="s">
        <v>96</v>
      </c>
      <c r="E58" s="123"/>
      <c r="F58" s="123"/>
      <c r="G58" s="123"/>
      <c r="H58" s="123"/>
      <c r="I58" s="123"/>
      <c r="J58" s="124">
        <f>J328</f>
        <v>0</v>
      </c>
      <c r="K58" s="125"/>
    </row>
    <row r="59" spans="2:47" s="8" customFormat="1" ht="19.899999999999999" customHeight="1">
      <c r="B59" s="120"/>
      <c r="C59" s="121"/>
      <c r="D59" s="122" t="s">
        <v>97</v>
      </c>
      <c r="E59" s="123"/>
      <c r="F59" s="123"/>
      <c r="G59" s="123"/>
      <c r="H59" s="123"/>
      <c r="I59" s="123"/>
      <c r="J59" s="124">
        <f>J338</f>
        <v>0</v>
      </c>
      <c r="K59" s="125"/>
    </row>
    <row r="60" spans="2:47" s="8" customFormat="1" ht="19.899999999999999" customHeight="1">
      <c r="B60" s="120"/>
      <c r="C60" s="121"/>
      <c r="D60" s="122" t="s">
        <v>98</v>
      </c>
      <c r="E60" s="123"/>
      <c r="F60" s="123"/>
      <c r="G60" s="123"/>
      <c r="H60" s="123"/>
      <c r="I60" s="123"/>
      <c r="J60" s="124">
        <f>J473</f>
        <v>0</v>
      </c>
      <c r="K60" s="125"/>
    </row>
    <row r="61" spans="2:47" s="8" customFormat="1" ht="19.899999999999999" customHeight="1">
      <c r="B61" s="120"/>
      <c r="C61" s="121"/>
      <c r="D61" s="122" t="s">
        <v>99</v>
      </c>
      <c r="E61" s="123"/>
      <c r="F61" s="123"/>
      <c r="G61" s="123"/>
      <c r="H61" s="123"/>
      <c r="I61" s="123"/>
      <c r="J61" s="124">
        <f>J533</f>
        <v>0</v>
      </c>
      <c r="K61" s="125"/>
    </row>
    <row r="62" spans="2:47" s="8" customFormat="1" ht="19.899999999999999" customHeight="1">
      <c r="B62" s="120"/>
      <c r="C62" s="121"/>
      <c r="D62" s="122" t="s">
        <v>100</v>
      </c>
      <c r="E62" s="123"/>
      <c r="F62" s="123"/>
      <c r="G62" s="123"/>
      <c r="H62" s="123"/>
      <c r="I62" s="123"/>
      <c r="J62" s="124">
        <f>J543</f>
        <v>0</v>
      </c>
      <c r="K62" s="125"/>
    </row>
    <row r="63" spans="2:47" s="7" customFormat="1" ht="24.95" customHeight="1">
      <c r="B63" s="114"/>
      <c r="C63" s="115"/>
      <c r="D63" s="116" t="s">
        <v>101</v>
      </c>
      <c r="E63" s="117"/>
      <c r="F63" s="117"/>
      <c r="G63" s="117"/>
      <c r="H63" s="117"/>
      <c r="I63" s="117"/>
      <c r="J63" s="118">
        <f>J546</f>
        <v>0</v>
      </c>
      <c r="K63" s="119"/>
    </row>
    <row r="64" spans="2:47" s="8" customFormat="1" ht="19.899999999999999" customHeight="1">
      <c r="B64" s="120"/>
      <c r="C64" s="121"/>
      <c r="D64" s="122" t="s">
        <v>102</v>
      </c>
      <c r="E64" s="123"/>
      <c r="F64" s="123"/>
      <c r="G64" s="123"/>
      <c r="H64" s="123"/>
      <c r="I64" s="123"/>
      <c r="J64" s="124">
        <f>J547</f>
        <v>0</v>
      </c>
      <c r="K64" s="125"/>
    </row>
    <row r="65" spans="2:11" s="8" customFormat="1" ht="19.899999999999999" customHeight="1">
      <c r="B65" s="120"/>
      <c r="C65" s="121"/>
      <c r="D65" s="122" t="s">
        <v>103</v>
      </c>
      <c r="E65" s="123"/>
      <c r="F65" s="123"/>
      <c r="G65" s="123"/>
      <c r="H65" s="123"/>
      <c r="I65" s="123"/>
      <c r="J65" s="124">
        <f>J588</f>
        <v>0</v>
      </c>
      <c r="K65" s="125"/>
    </row>
    <row r="66" spans="2:11" s="8" customFormat="1" ht="19.899999999999999" customHeight="1">
      <c r="B66" s="120"/>
      <c r="C66" s="121"/>
      <c r="D66" s="122" t="s">
        <v>104</v>
      </c>
      <c r="E66" s="123"/>
      <c r="F66" s="123"/>
      <c r="G66" s="123"/>
      <c r="H66" s="123"/>
      <c r="I66" s="123"/>
      <c r="J66" s="124">
        <f>J610</f>
        <v>0</v>
      </c>
      <c r="K66" s="125"/>
    </row>
    <row r="67" spans="2:11" s="8" customFormat="1" ht="19.899999999999999" customHeight="1">
      <c r="B67" s="120"/>
      <c r="C67" s="121"/>
      <c r="D67" s="122" t="s">
        <v>105</v>
      </c>
      <c r="E67" s="123"/>
      <c r="F67" s="123"/>
      <c r="G67" s="123"/>
      <c r="H67" s="123"/>
      <c r="I67" s="123"/>
      <c r="J67" s="124">
        <f>J664</f>
        <v>0</v>
      </c>
      <c r="K67" s="125"/>
    </row>
    <row r="68" spans="2:11" s="8" customFormat="1" ht="19.899999999999999" customHeight="1">
      <c r="B68" s="120"/>
      <c r="C68" s="121"/>
      <c r="D68" s="122" t="s">
        <v>106</v>
      </c>
      <c r="E68" s="123"/>
      <c r="F68" s="123"/>
      <c r="G68" s="123"/>
      <c r="H68" s="123"/>
      <c r="I68" s="123"/>
      <c r="J68" s="124">
        <f>J666</f>
        <v>0</v>
      </c>
      <c r="K68" s="125"/>
    </row>
    <row r="69" spans="2:11" s="8" customFormat="1" ht="19.899999999999999" customHeight="1">
      <c r="B69" s="120"/>
      <c r="C69" s="121"/>
      <c r="D69" s="122" t="s">
        <v>107</v>
      </c>
      <c r="E69" s="123"/>
      <c r="F69" s="123"/>
      <c r="G69" s="123"/>
      <c r="H69" s="123"/>
      <c r="I69" s="123"/>
      <c r="J69" s="124">
        <f>J668</f>
        <v>0</v>
      </c>
      <c r="K69" s="125"/>
    </row>
    <row r="70" spans="2:11" s="8" customFormat="1" ht="19.899999999999999" customHeight="1">
      <c r="B70" s="120"/>
      <c r="C70" s="121"/>
      <c r="D70" s="122" t="s">
        <v>108</v>
      </c>
      <c r="E70" s="123"/>
      <c r="F70" s="123"/>
      <c r="G70" s="123"/>
      <c r="H70" s="123"/>
      <c r="I70" s="123"/>
      <c r="J70" s="124">
        <f>J671</f>
        <v>0</v>
      </c>
      <c r="K70" s="125"/>
    </row>
    <row r="71" spans="2:11" s="8" customFormat="1" ht="19.899999999999999" customHeight="1">
      <c r="B71" s="120"/>
      <c r="C71" s="121"/>
      <c r="D71" s="122" t="s">
        <v>109</v>
      </c>
      <c r="E71" s="123"/>
      <c r="F71" s="123"/>
      <c r="G71" s="123"/>
      <c r="H71" s="123"/>
      <c r="I71" s="123"/>
      <c r="J71" s="124">
        <f>J699</f>
        <v>0</v>
      </c>
      <c r="K71" s="125"/>
    </row>
    <row r="72" spans="2:11" s="8" customFormat="1" ht="19.899999999999999" customHeight="1">
      <c r="B72" s="120"/>
      <c r="C72" s="121"/>
      <c r="D72" s="122" t="s">
        <v>110</v>
      </c>
      <c r="E72" s="123"/>
      <c r="F72" s="123"/>
      <c r="G72" s="123"/>
      <c r="H72" s="123"/>
      <c r="I72" s="123"/>
      <c r="J72" s="124">
        <f>J767</f>
        <v>0</v>
      </c>
      <c r="K72" s="125"/>
    </row>
    <row r="73" spans="2:11" s="8" customFormat="1" ht="19.899999999999999" customHeight="1">
      <c r="B73" s="120"/>
      <c r="C73" s="121"/>
      <c r="D73" s="122" t="s">
        <v>111</v>
      </c>
      <c r="E73" s="123"/>
      <c r="F73" s="123"/>
      <c r="G73" s="123"/>
      <c r="H73" s="123"/>
      <c r="I73" s="123"/>
      <c r="J73" s="124">
        <f>J793</f>
        <v>0</v>
      </c>
      <c r="K73" s="125"/>
    </row>
    <row r="74" spans="2:11" s="8" customFormat="1" ht="19.899999999999999" customHeight="1">
      <c r="B74" s="120"/>
      <c r="C74" s="121"/>
      <c r="D74" s="122" t="s">
        <v>112</v>
      </c>
      <c r="E74" s="123"/>
      <c r="F74" s="123"/>
      <c r="G74" s="123"/>
      <c r="H74" s="123"/>
      <c r="I74" s="123"/>
      <c r="J74" s="124">
        <f>J850</f>
        <v>0</v>
      </c>
      <c r="K74" s="125"/>
    </row>
    <row r="75" spans="2:11" s="8" customFormat="1" ht="19.899999999999999" customHeight="1">
      <c r="B75" s="120"/>
      <c r="C75" s="121"/>
      <c r="D75" s="122" t="s">
        <v>113</v>
      </c>
      <c r="E75" s="123"/>
      <c r="F75" s="123"/>
      <c r="G75" s="123"/>
      <c r="H75" s="123"/>
      <c r="I75" s="123"/>
      <c r="J75" s="124">
        <f>J863</f>
        <v>0</v>
      </c>
      <c r="K75" s="125"/>
    </row>
    <row r="76" spans="2:11" s="8" customFormat="1" ht="19.899999999999999" customHeight="1">
      <c r="B76" s="120"/>
      <c r="C76" s="121"/>
      <c r="D76" s="122" t="s">
        <v>114</v>
      </c>
      <c r="E76" s="123"/>
      <c r="F76" s="123"/>
      <c r="G76" s="123"/>
      <c r="H76" s="123"/>
      <c r="I76" s="123"/>
      <c r="J76" s="124">
        <f>J867</f>
        <v>0</v>
      </c>
      <c r="K76" s="125"/>
    </row>
    <row r="77" spans="2:11" s="8" customFormat="1" ht="19.899999999999999" customHeight="1">
      <c r="B77" s="120"/>
      <c r="C77" s="121"/>
      <c r="D77" s="122" t="s">
        <v>115</v>
      </c>
      <c r="E77" s="123"/>
      <c r="F77" s="123"/>
      <c r="G77" s="123"/>
      <c r="H77" s="123"/>
      <c r="I77" s="123"/>
      <c r="J77" s="124">
        <f>J886</f>
        <v>0</v>
      </c>
      <c r="K77" s="125"/>
    </row>
    <row r="78" spans="2:11" s="8" customFormat="1" ht="19.899999999999999" customHeight="1">
      <c r="B78" s="120"/>
      <c r="C78" s="121"/>
      <c r="D78" s="122" t="s">
        <v>116</v>
      </c>
      <c r="E78" s="123"/>
      <c r="F78" s="123"/>
      <c r="G78" s="123"/>
      <c r="H78" s="123"/>
      <c r="I78" s="123"/>
      <c r="J78" s="124">
        <f>J909</f>
        <v>0</v>
      </c>
      <c r="K78" s="125"/>
    </row>
    <row r="79" spans="2:11" s="8" customFormat="1" ht="19.899999999999999" customHeight="1">
      <c r="B79" s="120"/>
      <c r="C79" s="121"/>
      <c r="D79" s="122" t="s">
        <v>117</v>
      </c>
      <c r="E79" s="123"/>
      <c r="F79" s="123"/>
      <c r="G79" s="123"/>
      <c r="H79" s="123"/>
      <c r="I79" s="123"/>
      <c r="J79" s="124">
        <f>J911</f>
        <v>0</v>
      </c>
      <c r="K79" s="125"/>
    </row>
    <row r="80" spans="2:11" s="8" customFormat="1" ht="19.899999999999999" customHeight="1">
      <c r="B80" s="120"/>
      <c r="C80" s="121"/>
      <c r="D80" s="122" t="s">
        <v>118</v>
      </c>
      <c r="E80" s="123"/>
      <c r="F80" s="123"/>
      <c r="G80" s="123"/>
      <c r="H80" s="123"/>
      <c r="I80" s="123"/>
      <c r="J80" s="124">
        <f>J933</f>
        <v>0</v>
      </c>
      <c r="K80" s="125"/>
    </row>
    <row r="81" spans="2:12" s="7" customFormat="1" ht="24.95" customHeight="1">
      <c r="B81" s="114"/>
      <c r="C81" s="115"/>
      <c r="D81" s="116" t="s">
        <v>119</v>
      </c>
      <c r="E81" s="117"/>
      <c r="F81" s="117"/>
      <c r="G81" s="117"/>
      <c r="H81" s="117"/>
      <c r="I81" s="117"/>
      <c r="J81" s="118">
        <f>J944</f>
        <v>0</v>
      </c>
      <c r="K81" s="119"/>
    </row>
    <row r="82" spans="2:12" s="8" customFormat="1" ht="19.899999999999999" customHeight="1">
      <c r="B82" s="120"/>
      <c r="C82" s="121"/>
      <c r="D82" s="122" t="s">
        <v>120</v>
      </c>
      <c r="E82" s="123"/>
      <c r="F82" s="123"/>
      <c r="G82" s="123"/>
      <c r="H82" s="123"/>
      <c r="I82" s="123"/>
      <c r="J82" s="124">
        <f>J945</f>
        <v>0</v>
      </c>
      <c r="K82" s="125"/>
    </row>
    <row r="83" spans="2:12" s="7" customFormat="1" ht="24.95" customHeight="1">
      <c r="B83" s="114"/>
      <c r="C83" s="115"/>
      <c r="D83" s="116" t="s">
        <v>121</v>
      </c>
      <c r="E83" s="117"/>
      <c r="F83" s="117"/>
      <c r="G83" s="117"/>
      <c r="H83" s="117"/>
      <c r="I83" s="117"/>
      <c r="J83" s="118">
        <f>J947</f>
        <v>0</v>
      </c>
      <c r="K83" s="119"/>
    </row>
    <row r="84" spans="2:12" s="8" customFormat="1" ht="19.899999999999999" customHeight="1">
      <c r="B84" s="120"/>
      <c r="C84" s="121"/>
      <c r="D84" s="122" t="s">
        <v>122</v>
      </c>
      <c r="E84" s="123"/>
      <c r="F84" s="123"/>
      <c r="G84" s="123"/>
      <c r="H84" s="123"/>
      <c r="I84" s="123"/>
      <c r="J84" s="124">
        <f>J948</f>
        <v>0</v>
      </c>
      <c r="K84" s="125"/>
    </row>
    <row r="85" spans="2:12" s="8" customFormat="1" ht="19.899999999999999" customHeight="1">
      <c r="B85" s="120"/>
      <c r="C85" s="121"/>
      <c r="D85" s="122" t="s">
        <v>123</v>
      </c>
      <c r="E85" s="123"/>
      <c r="F85" s="123"/>
      <c r="G85" s="123"/>
      <c r="H85" s="123"/>
      <c r="I85" s="123"/>
      <c r="J85" s="124">
        <f>J952</f>
        <v>0</v>
      </c>
      <c r="K85" s="125"/>
    </row>
    <row r="86" spans="2:12" s="1" customFormat="1" ht="21.75" customHeight="1">
      <c r="B86" s="38"/>
      <c r="C86" s="39"/>
      <c r="D86" s="39"/>
      <c r="E86" s="39"/>
      <c r="F86" s="39"/>
      <c r="G86" s="39"/>
      <c r="H86" s="39"/>
      <c r="I86" s="39"/>
      <c r="J86" s="39"/>
      <c r="K86" s="42"/>
    </row>
    <row r="87" spans="2:12" s="1" customFormat="1" ht="6.95" customHeight="1">
      <c r="B87" s="53"/>
      <c r="C87" s="54"/>
      <c r="D87" s="54"/>
      <c r="E87" s="54"/>
      <c r="F87" s="54"/>
      <c r="G87" s="54"/>
      <c r="H87" s="54"/>
      <c r="I87" s="54"/>
      <c r="J87" s="54"/>
      <c r="K87" s="55"/>
    </row>
    <row r="91" spans="2:12" s="1" customFormat="1" ht="6.95" customHeight="1">
      <c r="B91" s="56"/>
      <c r="C91" s="57"/>
      <c r="D91" s="57"/>
      <c r="E91" s="57"/>
      <c r="F91" s="57"/>
      <c r="G91" s="57"/>
      <c r="H91" s="57"/>
      <c r="I91" s="57"/>
      <c r="J91" s="57"/>
      <c r="K91" s="57"/>
      <c r="L91" s="38"/>
    </row>
    <row r="92" spans="2:12" s="1" customFormat="1" ht="36.950000000000003" customHeight="1">
      <c r="B92" s="38"/>
      <c r="C92" s="58" t="s">
        <v>124</v>
      </c>
      <c r="L92" s="38"/>
    </row>
    <row r="93" spans="2:12" s="1" customFormat="1" ht="6.95" customHeight="1">
      <c r="B93" s="38"/>
      <c r="L93" s="38"/>
    </row>
    <row r="94" spans="2:12" s="1" customFormat="1" ht="14.45" customHeight="1">
      <c r="B94" s="38"/>
      <c r="C94" s="60" t="s">
        <v>17</v>
      </c>
      <c r="L94" s="38"/>
    </row>
    <row r="95" spans="2:12" s="1" customFormat="1" ht="17.25" customHeight="1">
      <c r="B95" s="38"/>
      <c r="E95" s="300" t="str">
        <f>E7</f>
        <v>Přístavba jídelny základní školy v ulici Školní č.p. 118, Kostomlaty pod Milešovkou</v>
      </c>
      <c r="F95" s="313"/>
      <c r="G95" s="313"/>
      <c r="H95" s="313"/>
      <c r="L95" s="38"/>
    </row>
    <row r="96" spans="2:12" s="1" customFormat="1" ht="6.95" customHeight="1">
      <c r="B96" s="38"/>
      <c r="L96" s="38"/>
    </row>
    <row r="97" spans="2:65" s="1" customFormat="1" ht="18" customHeight="1">
      <c r="B97" s="38"/>
      <c r="C97" s="60" t="s">
        <v>21</v>
      </c>
      <c r="F97" s="126" t="str">
        <f>F10</f>
        <v>Kostomlaty pod Milešovkou</v>
      </c>
      <c r="I97" s="60" t="s">
        <v>23</v>
      </c>
      <c r="J97" s="64" t="str">
        <f>IF(J10="","",J10)</f>
        <v>8. 1. 2018</v>
      </c>
      <c r="L97" s="38"/>
    </row>
    <row r="98" spans="2:65" s="1" customFormat="1" ht="6.95" customHeight="1">
      <c r="B98" s="38"/>
      <c r="L98" s="38"/>
    </row>
    <row r="99" spans="2:65" s="1" customFormat="1" ht="15">
      <c r="B99" s="38"/>
      <c r="C99" s="60" t="s">
        <v>25</v>
      </c>
      <c r="F99" s="126" t="str">
        <f>E13</f>
        <v>Obec Kostomlaty pod Milešovkou</v>
      </c>
      <c r="I99" s="60" t="s">
        <v>32</v>
      </c>
      <c r="J99" s="126" t="str">
        <f>E19</f>
        <v>ing. Daniel Šimmer</v>
      </c>
      <c r="L99" s="38"/>
    </row>
    <row r="100" spans="2:65" s="1" customFormat="1" ht="14.45" customHeight="1">
      <c r="B100" s="38"/>
      <c r="C100" s="60" t="s">
        <v>30</v>
      </c>
      <c r="F100" s="126" t="str">
        <f>IF(E16="","",E16)</f>
        <v>na základě výběrového řízení</v>
      </c>
      <c r="L100" s="38"/>
    </row>
    <row r="101" spans="2:65" s="1" customFormat="1" ht="10.35" customHeight="1">
      <c r="B101" s="38"/>
      <c r="L101" s="38"/>
    </row>
    <row r="102" spans="2:65" s="9" customFormat="1" ht="29.25" customHeight="1">
      <c r="B102" s="127"/>
      <c r="C102" s="128" t="s">
        <v>125</v>
      </c>
      <c r="D102" s="129" t="s">
        <v>57</v>
      </c>
      <c r="E102" s="129" t="s">
        <v>53</v>
      </c>
      <c r="F102" s="129" t="s">
        <v>126</v>
      </c>
      <c r="G102" s="129" t="s">
        <v>127</v>
      </c>
      <c r="H102" s="129" t="s">
        <v>128</v>
      </c>
      <c r="I102" s="129" t="s">
        <v>129</v>
      </c>
      <c r="J102" s="129" t="s">
        <v>88</v>
      </c>
      <c r="K102" s="130" t="s">
        <v>130</v>
      </c>
      <c r="L102" s="127"/>
      <c r="M102" s="70" t="s">
        <v>131</v>
      </c>
      <c r="N102" s="71" t="s">
        <v>42</v>
      </c>
      <c r="O102" s="71" t="s">
        <v>132</v>
      </c>
      <c r="P102" s="71" t="s">
        <v>133</v>
      </c>
      <c r="Q102" s="71" t="s">
        <v>134</v>
      </c>
      <c r="R102" s="71" t="s">
        <v>135</v>
      </c>
      <c r="S102" s="71" t="s">
        <v>136</v>
      </c>
      <c r="T102" s="72" t="s">
        <v>137</v>
      </c>
    </row>
    <row r="103" spans="2:65" s="1" customFormat="1" ht="29.25" customHeight="1">
      <c r="B103" s="38"/>
      <c r="C103" s="74" t="s">
        <v>89</v>
      </c>
      <c r="J103" s="131">
        <f>BK103</f>
        <v>0</v>
      </c>
      <c r="L103" s="38"/>
      <c r="M103" s="73"/>
      <c r="N103" s="65"/>
      <c r="O103" s="65"/>
      <c r="P103" s="132">
        <f>P104+P546+P944+P947</f>
        <v>3138.128518</v>
      </c>
      <c r="Q103" s="65"/>
      <c r="R103" s="132">
        <f>R104+R546+R944+R947</f>
        <v>366.53197177000004</v>
      </c>
      <c r="S103" s="65"/>
      <c r="T103" s="133">
        <f>T104+T546+T944+T947</f>
        <v>129.79677399999997</v>
      </c>
      <c r="AT103" s="24" t="s">
        <v>71</v>
      </c>
      <c r="AU103" s="24" t="s">
        <v>90</v>
      </c>
      <c r="BK103" s="134">
        <f>BK104+BK546+BK944+BK947</f>
        <v>0</v>
      </c>
    </row>
    <row r="104" spans="2:65" s="10" customFormat="1" ht="37.35" customHeight="1">
      <c r="B104" s="135"/>
      <c r="D104" s="136" t="s">
        <v>71</v>
      </c>
      <c r="E104" s="137" t="s">
        <v>138</v>
      </c>
      <c r="F104" s="137" t="s">
        <v>139</v>
      </c>
      <c r="J104" s="138">
        <f>BK104</f>
        <v>0</v>
      </c>
      <c r="L104" s="135"/>
      <c r="M104" s="139"/>
      <c r="N104" s="140"/>
      <c r="O104" s="140"/>
      <c r="P104" s="141">
        <f>P105+P169+P245+P298+P328+P338+P473+P533+P543</f>
        <v>2321.7152739999997</v>
      </c>
      <c r="Q104" s="140"/>
      <c r="R104" s="141">
        <f>R105+R169+R245+R298+R328+R338+R473+R533+R543</f>
        <v>355.44714743000003</v>
      </c>
      <c r="S104" s="140"/>
      <c r="T104" s="142">
        <f>T105+T169+T245+T298+T328+T338+T473+T533+T543</f>
        <v>129.55959799999997</v>
      </c>
      <c r="AR104" s="136" t="s">
        <v>77</v>
      </c>
      <c r="AT104" s="143" t="s">
        <v>71</v>
      </c>
      <c r="AU104" s="143" t="s">
        <v>72</v>
      </c>
      <c r="AY104" s="136" t="s">
        <v>140</v>
      </c>
      <c r="BK104" s="144">
        <f>BK105+BK169+BK245+BK298+BK328+BK338+BK473+BK533+BK543</f>
        <v>0</v>
      </c>
    </row>
    <row r="105" spans="2:65" s="10" customFormat="1" ht="19.899999999999999" customHeight="1">
      <c r="B105" s="135"/>
      <c r="D105" s="136" t="s">
        <v>71</v>
      </c>
      <c r="E105" s="145" t="s">
        <v>77</v>
      </c>
      <c r="F105" s="145" t="s">
        <v>141</v>
      </c>
      <c r="J105" s="146">
        <f>BK105</f>
        <v>0</v>
      </c>
      <c r="L105" s="135"/>
      <c r="M105" s="139"/>
      <c r="N105" s="140"/>
      <c r="O105" s="140"/>
      <c r="P105" s="141">
        <f>SUM(P106:P168)</f>
        <v>501.48920000000004</v>
      </c>
      <c r="Q105" s="140"/>
      <c r="R105" s="141">
        <f>SUM(R106:R168)</f>
        <v>0.63471</v>
      </c>
      <c r="S105" s="140"/>
      <c r="T105" s="142">
        <f>SUM(T106:T168)</f>
        <v>0</v>
      </c>
      <c r="AR105" s="136" t="s">
        <v>77</v>
      </c>
      <c r="AT105" s="143" t="s">
        <v>71</v>
      </c>
      <c r="AU105" s="143" t="s">
        <v>77</v>
      </c>
      <c r="AY105" s="136" t="s">
        <v>140</v>
      </c>
      <c r="BK105" s="144">
        <f>SUM(BK106:BK168)</f>
        <v>0</v>
      </c>
    </row>
    <row r="106" spans="2:65" s="1" customFormat="1" ht="38.25" customHeight="1">
      <c r="B106" s="147"/>
      <c r="C106" s="148" t="s">
        <v>77</v>
      </c>
      <c r="D106" s="148" t="s">
        <v>142</v>
      </c>
      <c r="E106" s="149" t="s">
        <v>143</v>
      </c>
      <c r="F106" s="150" t="s">
        <v>144</v>
      </c>
      <c r="G106" s="151" t="s">
        <v>145</v>
      </c>
      <c r="H106" s="152">
        <v>28.2</v>
      </c>
      <c r="I106" s="153"/>
      <c r="J106" s="153">
        <f>ROUND(I106*H106,2)</f>
        <v>0</v>
      </c>
      <c r="K106" s="150" t="s">
        <v>146</v>
      </c>
      <c r="L106" s="38"/>
      <c r="M106" s="154" t="s">
        <v>5</v>
      </c>
      <c r="N106" s="155" t="s">
        <v>43</v>
      </c>
      <c r="O106" s="156">
        <v>2.1000000000000001E-2</v>
      </c>
      <c r="P106" s="156">
        <f>O106*H106</f>
        <v>0.59220000000000006</v>
      </c>
      <c r="Q106" s="156">
        <v>0</v>
      </c>
      <c r="R106" s="156">
        <f>Q106*H106</f>
        <v>0</v>
      </c>
      <c r="S106" s="156">
        <v>0</v>
      </c>
      <c r="T106" s="157">
        <f>S106*H106</f>
        <v>0</v>
      </c>
      <c r="AR106" s="24" t="s">
        <v>147</v>
      </c>
      <c r="AT106" s="24" t="s">
        <v>142</v>
      </c>
      <c r="AU106" s="24" t="s">
        <v>84</v>
      </c>
      <c r="AY106" s="24" t="s">
        <v>140</v>
      </c>
      <c r="BE106" s="158">
        <f>IF(N106="základní",J106,0)</f>
        <v>0</v>
      </c>
      <c r="BF106" s="158">
        <f>IF(N106="snížená",J106,0)</f>
        <v>0</v>
      </c>
      <c r="BG106" s="158">
        <f>IF(N106="zákl. přenesená",J106,0)</f>
        <v>0</v>
      </c>
      <c r="BH106" s="158">
        <f>IF(N106="sníž. přenesená",J106,0)</f>
        <v>0</v>
      </c>
      <c r="BI106" s="158">
        <f>IF(N106="nulová",J106,0)</f>
        <v>0</v>
      </c>
      <c r="BJ106" s="24" t="s">
        <v>77</v>
      </c>
      <c r="BK106" s="158">
        <f>ROUND(I106*H106,2)</f>
        <v>0</v>
      </c>
      <c r="BL106" s="24" t="s">
        <v>147</v>
      </c>
      <c r="BM106" s="24" t="s">
        <v>148</v>
      </c>
    </row>
    <row r="107" spans="2:65" s="1" customFormat="1" ht="229.5">
      <c r="B107" s="38"/>
      <c r="D107" s="159" t="s">
        <v>149</v>
      </c>
      <c r="F107" s="160" t="s">
        <v>150</v>
      </c>
      <c r="L107" s="38"/>
      <c r="M107" s="161"/>
      <c r="N107" s="39"/>
      <c r="O107" s="39"/>
      <c r="P107" s="39"/>
      <c r="Q107" s="39"/>
      <c r="R107" s="39"/>
      <c r="S107" s="39"/>
      <c r="T107" s="67"/>
      <c r="AT107" s="24" t="s">
        <v>149</v>
      </c>
      <c r="AU107" s="24" t="s">
        <v>84</v>
      </c>
    </row>
    <row r="108" spans="2:65" s="11" customFormat="1">
      <c r="B108" s="162"/>
      <c r="D108" s="159" t="s">
        <v>151</v>
      </c>
      <c r="E108" s="163" t="s">
        <v>5</v>
      </c>
      <c r="F108" s="164" t="s">
        <v>152</v>
      </c>
      <c r="H108" s="165">
        <v>28.2</v>
      </c>
      <c r="L108" s="162"/>
      <c r="M108" s="166"/>
      <c r="N108" s="167"/>
      <c r="O108" s="167"/>
      <c r="P108" s="167"/>
      <c r="Q108" s="167"/>
      <c r="R108" s="167"/>
      <c r="S108" s="167"/>
      <c r="T108" s="168"/>
      <c r="AT108" s="163" t="s">
        <v>151</v>
      </c>
      <c r="AU108" s="163" t="s">
        <v>84</v>
      </c>
      <c r="AV108" s="11" t="s">
        <v>84</v>
      </c>
      <c r="AW108" s="11" t="s">
        <v>35</v>
      </c>
      <c r="AX108" s="11" t="s">
        <v>72</v>
      </c>
      <c r="AY108" s="163" t="s">
        <v>140</v>
      </c>
    </row>
    <row r="109" spans="2:65" s="12" customFormat="1">
      <c r="B109" s="169"/>
      <c r="D109" s="159" t="s">
        <v>151</v>
      </c>
      <c r="E109" s="170" t="s">
        <v>5</v>
      </c>
      <c r="F109" s="171" t="s">
        <v>153</v>
      </c>
      <c r="H109" s="172">
        <v>28.2</v>
      </c>
      <c r="L109" s="169"/>
      <c r="M109" s="173"/>
      <c r="N109" s="174"/>
      <c r="O109" s="174"/>
      <c r="P109" s="174"/>
      <c r="Q109" s="174"/>
      <c r="R109" s="174"/>
      <c r="S109" s="174"/>
      <c r="T109" s="175"/>
      <c r="AT109" s="170" t="s">
        <v>151</v>
      </c>
      <c r="AU109" s="170" t="s">
        <v>84</v>
      </c>
      <c r="AV109" s="12" t="s">
        <v>147</v>
      </c>
      <c r="AW109" s="12" t="s">
        <v>35</v>
      </c>
      <c r="AX109" s="12" t="s">
        <v>77</v>
      </c>
      <c r="AY109" s="170" t="s">
        <v>140</v>
      </c>
    </row>
    <row r="110" spans="2:65" s="1" customFormat="1" ht="25.5" customHeight="1">
      <c r="B110" s="147"/>
      <c r="C110" s="148" t="s">
        <v>84</v>
      </c>
      <c r="D110" s="148" t="s">
        <v>142</v>
      </c>
      <c r="E110" s="149" t="s">
        <v>154</v>
      </c>
      <c r="F110" s="150" t="s">
        <v>155</v>
      </c>
      <c r="G110" s="151" t="s">
        <v>145</v>
      </c>
      <c r="H110" s="152">
        <v>323.05</v>
      </c>
      <c r="I110" s="153"/>
      <c r="J110" s="153">
        <f>ROUND(I110*H110,2)</f>
        <v>0</v>
      </c>
      <c r="K110" s="150" t="s">
        <v>146</v>
      </c>
      <c r="L110" s="38"/>
      <c r="M110" s="154" t="s">
        <v>5</v>
      </c>
      <c r="N110" s="155" t="s">
        <v>43</v>
      </c>
      <c r="O110" s="156">
        <v>0.46700000000000003</v>
      </c>
      <c r="P110" s="156">
        <f>O110*H110</f>
        <v>150.86435</v>
      </c>
      <c r="Q110" s="156">
        <v>0</v>
      </c>
      <c r="R110" s="156">
        <f>Q110*H110</f>
        <v>0</v>
      </c>
      <c r="S110" s="156">
        <v>0</v>
      </c>
      <c r="T110" s="157">
        <f>S110*H110</f>
        <v>0</v>
      </c>
      <c r="AR110" s="24" t="s">
        <v>147</v>
      </c>
      <c r="AT110" s="24" t="s">
        <v>142</v>
      </c>
      <c r="AU110" s="24" t="s">
        <v>84</v>
      </c>
      <c r="AY110" s="24" t="s">
        <v>140</v>
      </c>
      <c r="BE110" s="158">
        <f>IF(N110="základní",J110,0)</f>
        <v>0</v>
      </c>
      <c r="BF110" s="158">
        <f>IF(N110="snížená",J110,0)</f>
        <v>0</v>
      </c>
      <c r="BG110" s="158">
        <f>IF(N110="zákl. přenesená",J110,0)</f>
        <v>0</v>
      </c>
      <c r="BH110" s="158">
        <f>IF(N110="sníž. přenesená",J110,0)</f>
        <v>0</v>
      </c>
      <c r="BI110" s="158">
        <f>IF(N110="nulová",J110,0)</f>
        <v>0</v>
      </c>
      <c r="BJ110" s="24" t="s">
        <v>77</v>
      </c>
      <c r="BK110" s="158">
        <f>ROUND(I110*H110,2)</f>
        <v>0</v>
      </c>
      <c r="BL110" s="24" t="s">
        <v>147</v>
      </c>
      <c r="BM110" s="24" t="s">
        <v>156</v>
      </c>
    </row>
    <row r="111" spans="2:65" s="1" customFormat="1" ht="202.5">
      <c r="B111" s="38"/>
      <c r="D111" s="159" t="s">
        <v>149</v>
      </c>
      <c r="F111" s="160" t="s">
        <v>157</v>
      </c>
      <c r="L111" s="38"/>
      <c r="M111" s="161"/>
      <c r="N111" s="39"/>
      <c r="O111" s="39"/>
      <c r="P111" s="39"/>
      <c r="Q111" s="39"/>
      <c r="R111" s="39"/>
      <c r="S111" s="39"/>
      <c r="T111" s="67"/>
      <c r="AT111" s="24" t="s">
        <v>149</v>
      </c>
      <c r="AU111" s="24" t="s">
        <v>84</v>
      </c>
    </row>
    <row r="112" spans="2:65" s="11" customFormat="1">
      <c r="B112" s="162"/>
      <c r="D112" s="159" t="s">
        <v>151</v>
      </c>
      <c r="E112" s="163" t="s">
        <v>5</v>
      </c>
      <c r="F112" s="164" t="s">
        <v>158</v>
      </c>
      <c r="H112" s="165">
        <v>323.05</v>
      </c>
      <c r="L112" s="162"/>
      <c r="M112" s="166"/>
      <c r="N112" s="167"/>
      <c r="O112" s="167"/>
      <c r="P112" s="167"/>
      <c r="Q112" s="167"/>
      <c r="R112" s="167"/>
      <c r="S112" s="167"/>
      <c r="T112" s="168"/>
      <c r="AT112" s="163" t="s">
        <v>151</v>
      </c>
      <c r="AU112" s="163" t="s">
        <v>84</v>
      </c>
      <c r="AV112" s="11" t="s">
        <v>84</v>
      </c>
      <c r="AW112" s="11" t="s">
        <v>35</v>
      </c>
      <c r="AX112" s="11" t="s">
        <v>72</v>
      </c>
      <c r="AY112" s="163" t="s">
        <v>140</v>
      </c>
    </row>
    <row r="113" spans="2:65" s="12" customFormat="1">
      <c r="B113" s="169"/>
      <c r="D113" s="159" t="s">
        <v>151</v>
      </c>
      <c r="E113" s="170" t="s">
        <v>5</v>
      </c>
      <c r="F113" s="171" t="s">
        <v>153</v>
      </c>
      <c r="H113" s="172">
        <v>323.05</v>
      </c>
      <c r="L113" s="169"/>
      <c r="M113" s="173"/>
      <c r="N113" s="174"/>
      <c r="O113" s="174"/>
      <c r="P113" s="174"/>
      <c r="Q113" s="174"/>
      <c r="R113" s="174"/>
      <c r="S113" s="174"/>
      <c r="T113" s="175"/>
      <c r="AT113" s="170" t="s">
        <v>151</v>
      </c>
      <c r="AU113" s="170" t="s">
        <v>84</v>
      </c>
      <c r="AV113" s="12" t="s">
        <v>147</v>
      </c>
      <c r="AW113" s="12" t="s">
        <v>35</v>
      </c>
      <c r="AX113" s="12" t="s">
        <v>77</v>
      </c>
      <c r="AY113" s="170" t="s">
        <v>140</v>
      </c>
    </row>
    <row r="114" spans="2:65" s="1" customFormat="1" ht="25.5" customHeight="1">
      <c r="B114" s="147"/>
      <c r="C114" s="148" t="s">
        <v>159</v>
      </c>
      <c r="D114" s="148" t="s">
        <v>142</v>
      </c>
      <c r="E114" s="149" t="s">
        <v>160</v>
      </c>
      <c r="F114" s="150" t="s">
        <v>161</v>
      </c>
      <c r="G114" s="151" t="s">
        <v>145</v>
      </c>
      <c r="H114" s="152">
        <v>161.52500000000001</v>
      </c>
      <c r="I114" s="153"/>
      <c r="J114" s="153">
        <f>ROUND(I114*H114,2)</f>
        <v>0</v>
      </c>
      <c r="K114" s="150" t="s">
        <v>146</v>
      </c>
      <c r="L114" s="38"/>
      <c r="M114" s="154" t="s">
        <v>5</v>
      </c>
      <c r="N114" s="155" t="s">
        <v>43</v>
      </c>
      <c r="O114" s="156">
        <v>0.04</v>
      </c>
      <c r="P114" s="156">
        <f>O114*H114</f>
        <v>6.4610000000000003</v>
      </c>
      <c r="Q114" s="156">
        <v>0</v>
      </c>
      <c r="R114" s="156">
        <f>Q114*H114</f>
        <v>0</v>
      </c>
      <c r="S114" s="156">
        <v>0</v>
      </c>
      <c r="T114" s="157">
        <f>S114*H114</f>
        <v>0</v>
      </c>
      <c r="AR114" s="24" t="s">
        <v>147</v>
      </c>
      <c r="AT114" s="24" t="s">
        <v>142</v>
      </c>
      <c r="AU114" s="24" t="s">
        <v>84</v>
      </c>
      <c r="AY114" s="24" t="s">
        <v>140</v>
      </c>
      <c r="BE114" s="158">
        <f>IF(N114="základní",J114,0)</f>
        <v>0</v>
      </c>
      <c r="BF114" s="158">
        <f>IF(N114="snížená",J114,0)</f>
        <v>0</v>
      </c>
      <c r="BG114" s="158">
        <f>IF(N114="zákl. přenesená",J114,0)</f>
        <v>0</v>
      </c>
      <c r="BH114" s="158">
        <f>IF(N114="sníž. přenesená",J114,0)</f>
        <v>0</v>
      </c>
      <c r="BI114" s="158">
        <f>IF(N114="nulová",J114,0)</f>
        <v>0</v>
      </c>
      <c r="BJ114" s="24" t="s">
        <v>77</v>
      </c>
      <c r="BK114" s="158">
        <f>ROUND(I114*H114,2)</f>
        <v>0</v>
      </c>
      <c r="BL114" s="24" t="s">
        <v>147</v>
      </c>
      <c r="BM114" s="24" t="s">
        <v>162</v>
      </c>
    </row>
    <row r="115" spans="2:65" s="1" customFormat="1" ht="202.5">
      <c r="B115" s="38"/>
      <c r="D115" s="159" t="s">
        <v>149</v>
      </c>
      <c r="F115" s="160" t="s">
        <v>157</v>
      </c>
      <c r="L115" s="38"/>
      <c r="M115" s="161"/>
      <c r="N115" s="39"/>
      <c r="O115" s="39"/>
      <c r="P115" s="39"/>
      <c r="Q115" s="39"/>
      <c r="R115" s="39"/>
      <c r="S115" s="39"/>
      <c r="T115" s="67"/>
      <c r="AT115" s="24" t="s">
        <v>149</v>
      </c>
      <c r="AU115" s="24" t="s">
        <v>84</v>
      </c>
    </row>
    <row r="116" spans="2:65" s="11" customFormat="1">
      <c r="B116" s="162"/>
      <c r="D116" s="159" t="s">
        <v>151</v>
      </c>
      <c r="F116" s="164" t="s">
        <v>163</v>
      </c>
      <c r="H116" s="165">
        <v>161.52500000000001</v>
      </c>
      <c r="L116" s="162"/>
      <c r="M116" s="166"/>
      <c r="N116" s="167"/>
      <c r="O116" s="167"/>
      <c r="P116" s="167"/>
      <c r="Q116" s="167"/>
      <c r="R116" s="167"/>
      <c r="S116" s="167"/>
      <c r="T116" s="168"/>
      <c r="AT116" s="163" t="s">
        <v>151</v>
      </c>
      <c r="AU116" s="163" t="s">
        <v>84</v>
      </c>
      <c r="AV116" s="11" t="s">
        <v>84</v>
      </c>
      <c r="AW116" s="11" t="s">
        <v>6</v>
      </c>
      <c r="AX116" s="11" t="s">
        <v>77</v>
      </c>
      <c r="AY116" s="163" t="s">
        <v>140</v>
      </c>
    </row>
    <row r="117" spans="2:65" s="1" customFormat="1" ht="25.5" customHeight="1">
      <c r="B117" s="147"/>
      <c r="C117" s="148" t="s">
        <v>147</v>
      </c>
      <c r="D117" s="148" t="s">
        <v>142</v>
      </c>
      <c r="E117" s="149" t="s">
        <v>164</v>
      </c>
      <c r="F117" s="150" t="s">
        <v>165</v>
      </c>
      <c r="G117" s="151" t="s">
        <v>145</v>
      </c>
      <c r="H117" s="152">
        <v>13.726000000000001</v>
      </c>
      <c r="I117" s="153"/>
      <c r="J117" s="153">
        <f>ROUND(I117*H117,2)</f>
        <v>0</v>
      </c>
      <c r="K117" s="150" t="s">
        <v>146</v>
      </c>
      <c r="L117" s="38"/>
      <c r="M117" s="154" t="s">
        <v>5</v>
      </c>
      <c r="N117" s="155" t="s">
        <v>43</v>
      </c>
      <c r="O117" s="156">
        <v>1.43</v>
      </c>
      <c r="P117" s="156">
        <f>O117*H117</f>
        <v>19.62818</v>
      </c>
      <c r="Q117" s="156">
        <v>0</v>
      </c>
      <c r="R117" s="156">
        <f>Q117*H117</f>
        <v>0</v>
      </c>
      <c r="S117" s="156">
        <v>0</v>
      </c>
      <c r="T117" s="157">
        <f>S117*H117</f>
        <v>0</v>
      </c>
      <c r="AR117" s="24" t="s">
        <v>147</v>
      </c>
      <c r="AT117" s="24" t="s">
        <v>142</v>
      </c>
      <c r="AU117" s="24" t="s">
        <v>84</v>
      </c>
      <c r="AY117" s="24" t="s">
        <v>140</v>
      </c>
      <c r="BE117" s="158">
        <f>IF(N117="základní",J117,0)</f>
        <v>0</v>
      </c>
      <c r="BF117" s="158">
        <f>IF(N117="snížená",J117,0)</f>
        <v>0</v>
      </c>
      <c r="BG117" s="158">
        <f>IF(N117="zákl. přenesená",J117,0)</f>
        <v>0</v>
      </c>
      <c r="BH117" s="158">
        <f>IF(N117="sníž. přenesená",J117,0)</f>
        <v>0</v>
      </c>
      <c r="BI117" s="158">
        <f>IF(N117="nulová",J117,0)</f>
        <v>0</v>
      </c>
      <c r="BJ117" s="24" t="s">
        <v>77</v>
      </c>
      <c r="BK117" s="158">
        <f>ROUND(I117*H117,2)</f>
        <v>0</v>
      </c>
      <c r="BL117" s="24" t="s">
        <v>147</v>
      </c>
      <c r="BM117" s="24" t="s">
        <v>166</v>
      </c>
    </row>
    <row r="118" spans="2:65" s="1" customFormat="1" ht="202.5">
      <c r="B118" s="38"/>
      <c r="D118" s="159" t="s">
        <v>149</v>
      </c>
      <c r="F118" s="160" t="s">
        <v>167</v>
      </c>
      <c r="L118" s="38"/>
      <c r="M118" s="161"/>
      <c r="N118" s="39"/>
      <c r="O118" s="39"/>
      <c r="P118" s="39"/>
      <c r="Q118" s="39"/>
      <c r="R118" s="39"/>
      <c r="S118" s="39"/>
      <c r="T118" s="67"/>
      <c r="AT118" s="24" t="s">
        <v>149</v>
      </c>
      <c r="AU118" s="24" t="s">
        <v>84</v>
      </c>
    </row>
    <row r="119" spans="2:65" s="11" customFormat="1">
      <c r="B119" s="162"/>
      <c r="D119" s="159" t="s">
        <v>151</v>
      </c>
      <c r="E119" s="163" t="s">
        <v>5</v>
      </c>
      <c r="F119" s="164" t="s">
        <v>168</v>
      </c>
      <c r="H119" s="165">
        <v>1.3759999999999999</v>
      </c>
      <c r="L119" s="162"/>
      <c r="M119" s="166"/>
      <c r="N119" s="167"/>
      <c r="O119" s="167"/>
      <c r="P119" s="167"/>
      <c r="Q119" s="167"/>
      <c r="R119" s="167"/>
      <c r="S119" s="167"/>
      <c r="T119" s="168"/>
      <c r="AT119" s="163" t="s">
        <v>151</v>
      </c>
      <c r="AU119" s="163" t="s">
        <v>84</v>
      </c>
      <c r="AV119" s="11" t="s">
        <v>84</v>
      </c>
      <c r="AW119" s="11" t="s">
        <v>35</v>
      </c>
      <c r="AX119" s="11" t="s">
        <v>72</v>
      </c>
      <c r="AY119" s="163" t="s">
        <v>140</v>
      </c>
    </row>
    <row r="120" spans="2:65" s="11" customFormat="1">
      <c r="B120" s="162"/>
      <c r="D120" s="159" t="s">
        <v>151</v>
      </c>
      <c r="E120" s="163" t="s">
        <v>5</v>
      </c>
      <c r="F120" s="164" t="s">
        <v>168</v>
      </c>
      <c r="H120" s="165">
        <v>1.3759999999999999</v>
      </c>
      <c r="L120" s="162"/>
      <c r="M120" s="166"/>
      <c r="N120" s="167"/>
      <c r="O120" s="167"/>
      <c r="P120" s="167"/>
      <c r="Q120" s="167"/>
      <c r="R120" s="167"/>
      <c r="S120" s="167"/>
      <c r="T120" s="168"/>
      <c r="AT120" s="163" t="s">
        <v>151</v>
      </c>
      <c r="AU120" s="163" t="s">
        <v>84</v>
      </c>
      <c r="AV120" s="11" t="s">
        <v>84</v>
      </c>
      <c r="AW120" s="11" t="s">
        <v>35</v>
      </c>
      <c r="AX120" s="11" t="s">
        <v>72</v>
      </c>
      <c r="AY120" s="163" t="s">
        <v>140</v>
      </c>
    </row>
    <row r="121" spans="2:65" s="11" customFormat="1">
      <c r="B121" s="162"/>
      <c r="D121" s="159" t="s">
        <v>151</v>
      </c>
      <c r="E121" s="163" t="s">
        <v>5</v>
      </c>
      <c r="F121" s="164" t="s">
        <v>169</v>
      </c>
      <c r="H121" s="165">
        <v>0.18</v>
      </c>
      <c r="L121" s="162"/>
      <c r="M121" s="166"/>
      <c r="N121" s="167"/>
      <c r="O121" s="167"/>
      <c r="P121" s="167"/>
      <c r="Q121" s="167"/>
      <c r="R121" s="167"/>
      <c r="S121" s="167"/>
      <c r="T121" s="168"/>
      <c r="AT121" s="163" t="s">
        <v>151</v>
      </c>
      <c r="AU121" s="163" t="s">
        <v>84</v>
      </c>
      <c r="AV121" s="11" t="s">
        <v>84</v>
      </c>
      <c r="AW121" s="11" t="s">
        <v>35</v>
      </c>
      <c r="AX121" s="11" t="s">
        <v>72</v>
      </c>
      <c r="AY121" s="163" t="s">
        <v>140</v>
      </c>
    </row>
    <row r="122" spans="2:65" s="11" customFormat="1">
      <c r="B122" s="162"/>
      <c r="D122" s="159" t="s">
        <v>151</v>
      </c>
      <c r="E122" s="163" t="s">
        <v>5</v>
      </c>
      <c r="F122" s="164" t="s">
        <v>170</v>
      </c>
      <c r="H122" s="165">
        <v>5.1840000000000002</v>
      </c>
      <c r="L122" s="162"/>
      <c r="M122" s="166"/>
      <c r="N122" s="167"/>
      <c r="O122" s="167"/>
      <c r="P122" s="167"/>
      <c r="Q122" s="167"/>
      <c r="R122" s="167"/>
      <c r="S122" s="167"/>
      <c r="T122" s="168"/>
      <c r="AT122" s="163" t="s">
        <v>151</v>
      </c>
      <c r="AU122" s="163" t="s">
        <v>84</v>
      </c>
      <c r="AV122" s="11" t="s">
        <v>84</v>
      </c>
      <c r="AW122" s="11" t="s">
        <v>35</v>
      </c>
      <c r="AX122" s="11" t="s">
        <v>72</v>
      </c>
      <c r="AY122" s="163" t="s">
        <v>140</v>
      </c>
    </row>
    <row r="123" spans="2:65" s="11" customFormat="1">
      <c r="B123" s="162"/>
      <c r="D123" s="159" t="s">
        <v>151</v>
      </c>
      <c r="E123" s="163" t="s">
        <v>5</v>
      </c>
      <c r="F123" s="164" t="s">
        <v>171</v>
      </c>
      <c r="H123" s="165">
        <v>0.84</v>
      </c>
      <c r="L123" s="162"/>
      <c r="M123" s="166"/>
      <c r="N123" s="167"/>
      <c r="O123" s="167"/>
      <c r="P123" s="167"/>
      <c r="Q123" s="167"/>
      <c r="R123" s="167"/>
      <c r="S123" s="167"/>
      <c r="T123" s="168"/>
      <c r="AT123" s="163" t="s">
        <v>151</v>
      </c>
      <c r="AU123" s="163" t="s">
        <v>84</v>
      </c>
      <c r="AV123" s="11" t="s">
        <v>84</v>
      </c>
      <c r="AW123" s="11" t="s">
        <v>35</v>
      </c>
      <c r="AX123" s="11" t="s">
        <v>72</v>
      </c>
      <c r="AY123" s="163" t="s">
        <v>140</v>
      </c>
    </row>
    <row r="124" spans="2:65" s="11" customFormat="1">
      <c r="B124" s="162"/>
      <c r="D124" s="159" t="s">
        <v>151</v>
      </c>
      <c r="E124" s="163" t="s">
        <v>5</v>
      </c>
      <c r="F124" s="164" t="s">
        <v>172</v>
      </c>
      <c r="H124" s="165">
        <v>0.91800000000000004</v>
      </c>
      <c r="L124" s="162"/>
      <c r="M124" s="166"/>
      <c r="N124" s="167"/>
      <c r="O124" s="167"/>
      <c r="P124" s="167"/>
      <c r="Q124" s="167"/>
      <c r="R124" s="167"/>
      <c r="S124" s="167"/>
      <c r="T124" s="168"/>
      <c r="AT124" s="163" t="s">
        <v>151</v>
      </c>
      <c r="AU124" s="163" t="s">
        <v>84</v>
      </c>
      <c r="AV124" s="11" t="s">
        <v>84</v>
      </c>
      <c r="AW124" s="11" t="s">
        <v>35</v>
      </c>
      <c r="AX124" s="11" t="s">
        <v>72</v>
      </c>
      <c r="AY124" s="163" t="s">
        <v>140</v>
      </c>
    </row>
    <row r="125" spans="2:65" s="11" customFormat="1">
      <c r="B125" s="162"/>
      <c r="D125" s="159" t="s">
        <v>151</v>
      </c>
      <c r="E125" s="163" t="s">
        <v>5</v>
      </c>
      <c r="F125" s="164" t="s">
        <v>173</v>
      </c>
      <c r="H125" s="165">
        <v>2.2000000000000002</v>
      </c>
      <c r="L125" s="162"/>
      <c r="M125" s="166"/>
      <c r="N125" s="167"/>
      <c r="O125" s="167"/>
      <c r="P125" s="167"/>
      <c r="Q125" s="167"/>
      <c r="R125" s="167"/>
      <c r="S125" s="167"/>
      <c r="T125" s="168"/>
      <c r="AT125" s="163" t="s">
        <v>151</v>
      </c>
      <c r="AU125" s="163" t="s">
        <v>84</v>
      </c>
      <c r="AV125" s="11" t="s">
        <v>84</v>
      </c>
      <c r="AW125" s="11" t="s">
        <v>35</v>
      </c>
      <c r="AX125" s="11" t="s">
        <v>72</v>
      </c>
      <c r="AY125" s="163" t="s">
        <v>140</v>
      </c>
    </row>
    <row r="126" spans="2:65" s="11" customFormat="1">
      <c r="B126" s="162"/>
      <c r="D126" s="159" t="s">
        <v>151</v>
      </c>
      <c r="E126" s="163" t="s">
        <v>5</v>
      </c>
      <c r="F126" s="164" t="s">
        <v>174</v>
      </c>
      <c r="H126" s="165">
        <v>0.84299999999999997</v>
      </c>
      <c r="L126" s="162"/>
      <c r="M126" s="166"/>
      <c r="N126" s="167"/>
      <c r="O126" s="167"/>
      <c r="P126" s="167"/>
      <c r="Q126" s="167"/>
      <c r="R126" s="167"/>
      <c r="S126" s="167"/>
      <c r="T126" s="168"/>
      <c r="AT126" s="163" t="s">
        <v>151</v>
      </c>
      <c r="AU126" s="163" t="s">
        <v>84</v>
      </c>
      <c r="AV126" s="11" t="s">
        <v>84</v>
      </c>
      <c r="AW126" s="11" t="s">
        <v>35</v>
      </c>
      <c r="AX126" s="11" t="s">
        <v>72</v>
      </c>
      <c r="AY126" s="163" t="s">
        <v>140</v>
      </c>
    </row>
    <row r="127" spans="2:65" s="11" customFormat="1">
      <c r="B127" s="162"/>
      <c r="D127" s="159" t="s">
        <v>151</v>
      </c>
      <c r="E127" s="163" t="s">
        <v>5</v>
      </c>
      <c r="F127" s="164" t="s">
        <v>175</v>
      </c>
      <c r="H127" s="165">
        <v>0.80900000000000005</v>
      </c>
      <c r="L127" s="162"/>
      <c r="M127" s="166"/>
      <c r="N127" s="167"/>
      <c r="O127" s="167"/>
      <c r="P127" s="167"/>
      <c r="Q127" s="167"/>
      <c r="R127" s="167"/>
      <c r="S127" s="167"/>
      <c r="T127" s="168"/>
      <c r="AT127" s="163" t="s">
        <v>151</v>
      </c>
      <c r="AU127" s="163" t="s">
        <v>84</v>
      </c>
      <c r="AV127" s="11" t="s">
        <v>84</v>
      </c>
      <c r="AW127" s="11" t="s">
        <v>35</v>
      </c>
      <c r="AX127" s="11" t="s">
        <v>72</v>
      </c>
      <c r="AY127" s="163" t="s">
        <v>140</v>
      </c>
    </row>
    <row r="128" spans="2:65" s="12" customFormat="1">
      <c r="B128" s="169"/>
      <c r="D128" s="159" t="s">
        <v>151</v>
      </c>
      <c r="E128" s="170" t="s">
        <v>5</v>
      </c>
      <c r="F128" s="171" t="s">
        <v>153</v>
      </c>
      <c r="H128" s="172">
        <v>13.726000000000001</v>
      </c>
      <c r="L128" s="169"/>
      <c r="M128" s="173"/>
      <c r="N128" s="174"/>
      <c r="O128" s="174"/>
      <c r="P128" s="174"/>
      <c r="Q128" s="174"/>
      <c r="R128" s="174"/>
      <c r="S128" s="174"/>
      <c r="T128" s="175"/>
      <c r="AT128" s="170" t="s">
        <v>151</v>
      </c>
      <c r="AU128" s="170" t="s">
        <v>84</v>
      </c>
      <c r="AV128" s="12" t="s">
        <v>147</v>
      </c>
      <c r="AW128" s="12" t="s">
        <v>35</v>
      </c>
      <c r="AX128" s="12" t="s">
        <v>77</v>
      </c>
      <c r="AY128" s="170" t="s">
        <v>140</v>
      </c>
    </row>
    <row r="129" spans="2:65" s="1" customFormat="1" ht="38.25" customHeight="1">
      <c r="B129" s="147"/>
      <c r="C129" s="148" t="s">
        <v>176</v>
      </c>
      <c r="D129" s="148" t="s">
        <v>142</v>
      </c>
      <c r="E129" s="149" t="s">
        <v>177</v>
      </c>
      <c r="F129" s="150" t="s">
        <v>178</v>
      </c>
      <c r="G129" s="151" t="s">
        <v>145</v>
      </c>
      <c r="H129" s="152">
        <v>13.726000000000001</v>
      </c>
      <c r="I129" s="153"/>
      <c r="J129" s="153">
        <f>ROUND(I129*H129,2)</f>
        <v>0</v>
      </c>
      <c r="K129" s="150" t="s">
        <v>146</v>
      </c>
      <c r="L129" s="38"/>
      <c r="M129" s="154" t="s">
        <v>5</v>
      </c>
      <c r="N129" s="155" t="s">
        <v>43</v>
      </c>
      <c r="O129" s="156">
        <v>0.1</v>
      </c>
      <c r="P129" s="156">
        <f>O129*H129</f>
        <v>1.3726000000000003</v>
      </c>
      <c r="Q129" s="156">
        <v>0</v>
      </c>
      <c r="R129" s="156">
        <f>Q129*H129</f>
        <v>0</v>
      </c>
      <c r="S129" s="156">
        <v>0</v>
      </c>
      <c r="T129" s="157">
        <f>S129*H129</f>
        <v>0</v>
      </c>
      <c r="AR129" s="24" t="s">
        <v>147</v>
      </c>
      <c r="AT129" s="24" t="s">
        <v>142</v>
      </c>
      <c r="AU129" s="24" t="s">
        <v>84</v>
      </c>
      <c r="AY129" s="24" t="s">
        <v>140</v>
      </c>
      <c r="BE129" s="158">
        <f>IF(N129="základní",J129,0)</f>
        <v>0</v>
      </c>
      <c r="BF129" s="158">
        <f>IF(N129="snížená",J129,0)</f>
        <v>0</v>
      </c>
      <c r="BG129" s="158">
        <f>IF(N129="zákl. přenesená",J129,0)</f>
        <v>0</v>
      </c>
      <c r="BH129" s="158">
        <f>IF(N129="sníž. přenesená",J129,0)</f>
        <v>0</v>
      </c>
      <c r="BI129" s="158">
        <f>IF(N129="nulová",J129,0)</f>
        <v>0</v>
      </c>
      <c r="BJ129" s="24" t="s">
        <v>77</v>
      </c>
      <c r="BK129" s="158">
        <f>ROUND(I129*H129,2)</f>
        <v>0</v>
      </c>
      <c r="BL129" s="24" t="s">
        <v>147</v>
      </c>
      <c r="BM129" s="24" t="s">
        <v>179</v>
      </c>
    </row>
    <row r="130" spans="2:65" s="1" customFormat="1" ht="202.5">
      <c r="B130" s="38"/>
      <c r="D130" s="159" t="s">
        <v>149</v>
      </c>
      <c r="F130" s="160" t="s">
        <v>167</v>
      </c>
      <c r="L130" s="38"/>
      <c r="M130" s="161"/>
      <c r="N130" s="39"/>
      <c r="O130" s="39"/>
      <c r="P130" s="39"/>
      <c r="Q130" s="39"/>
      <c r="R130" s="39"/>
      <c r="S130" s="39"/>
      <c r="T130" s="67"/>
      <c r="AT130" s="24" t="s">
        <v>149</v>
      </c>
      <c r="AU130" s="24" t="s">
        <v>84</v>
      </c>
    </row>
    <row r="131" spans="2:65" s="1" customFormat="1" ht="25.5" customHeight="1">
      <c r="B131" s="147"/>
      <c r="C131" s="148" t="s">
        <v>180</v>
      </c>
      <c r="D131" s="148" t="s">
        <v>142</v>
      </c>
      <c r="E131" s="149" t="s">
        <v>181</v>
      </c>
      <c r="F131" s="150" t="s">
        <v>182</v>
      </c>
      <c r="G131" s="151" t="s">
        <v>183</v>
      </c>
      <c r="H131" s="152">
        <v>142</v>
      </c>
      <c r="I131" s="153"/>
      <c r="J131" s="153">
        <f>ROUND(I131*H131,2)</f>
        <v>0</v>
      </c>
      <c r="K131" s="150" t="s">
        <v>146</v>
      </c>
      <c r="L131" s="38"/>
      <c r="M131" s="154" t="s">
        <v>5</v>
      </c>
      <c r="N131" s="155" t="s">
        <v>43</v>
      </c>
      <c r="O131" s="156">
        <v>0.63900000000000001</v>
      </c>
      <c r="P131" s="156">
        <f>O131*H131</f>
        <v>90.738</v>
      </c>
      <c r="Q131" s="156">
        <v>4.4400000000000004E-3</v>
      </c>
      <c r="R131" s="156">
        <f>Q131*H131</f>
        <v>0.63048000000000004</v>
      </c>
      <c r="S131" s="156">
        <v>0</v>
      </c>
      <c r="T131" s="157">
        <f>S131*H131</f>
        <v>0</v>
      </c>
      <c r="AR131" s="24" t="s">
        <v>147</v>
      </c>
      <c r="AT131" s="24" t="s">
        <v>142</v>
      </c>
      <c r="AU131" s="24" t="s">
        <v>84</v>
      </c>
      <c r="AY131" s="24" t="s">
        <v>140</v>
      </c>
      <c r="BE131" s="158">
        <f>IF(N131="základní",J131,0)</f>
        <v>0</v>
      </c>
      <c r="BF131" s="158">
        <f>IF(N131="snížená",J131,0)</f>
        <v>0</v>
      </c>
      <c r="BG131" s="158">
        <f>IF(N131="zákl. přenesená",J131,0)</f>
        <v>0</v>
      </c>
      <c r="BH131" s="158">
        <f>IF(N131="sníž. přenesená",J131,0)</f>
        <v>0</v>
      </c>
      <c r="BI131" s="158">
        <f>IF(N131="nulová",J131,0)</f>
        <v>0</v>
      </c>
      <c r="BJ131" s="24" t="s">
        <v>77</v>
      </c>
      <c r="BK131" s="158">
        <f>ROUND(I131*H131,2)</f>
        <v>0</v>
      </c>
      <c r="BL131" s="24" t="s">
        <v>147</v>
      </c>
      <c r="BM131" s="24" t="s">
        <v>184</v>
      </c>
    </row>
    <row r="132" spans="2:65" s="1" customFormat="1" ht="81">
      <c r="B132" s="38"/>
      <c r="D132" s="159" t="s">
        <v>149</v>
      </c>
      <c r="F132" s="160" t="s">
        <v>185</v>
      </c>
      <c r="L132" s="38"/>
      <c r="M132" s="161"/>
      <c r="N132" s="39"/>
      <c r="O132" s="39"/>
      <c r="P132" s="39"/>
      <c r="Q132" s="39"/>
      <c r="R132" s="39"/>
      <c r="S132" s="39"/>
      <c r="T132" s="67"/>
      <c r="AT132" s="24" t="s">
        <v>149</v>
      </c>
      <c r="AU132" s="24" t="s">
        <v>84</v>
      </c>
    </row>
    <row r="133" spans="2:65" s="11" customFormat="1">
      <c r="B133" s="162"/>
      <c r="D133" s="159" t="s">
        <v>151</v>
      </c>
      <c r="E133" s="163" t="s">
        <v>5</v>
      </c>
      <c r="F133" s="164" t="s">
        <v>186</v>
      </c>
      <c r="H133" s="165">
        <v>142</v>
      </c>
      <c r="L133" s="162"/>
      <c r="M133" s="166"/>
      <c r="N133" s="167"/>
      <c r="O133" s="167"/>
      <c r="P133" s="167"/>
      <c r="Q133" s="167"/>
      <c r="R133" s="167"/>
      <c r="S133" s="167"/>
      <c r="T133" s="168"/>
      <c r="AT133" s="163" t="s">
        <v>151</v>
      </c>
      <c r="AU133" s="163" t="s">
        <v>84</v>
      </c>
      <c r="AV133" s="11" t="s">
        <v>84</v>
      </c>
      <c r="AW133" s="11" t="s">
        <v>35</v>
      </c>
      <c r="AX133" s="11" t="s">
        <v>72</v>
      </c>
      <c r="AY133" s="163" t="s">
        <v>140</v>
      </c>
    </row>
    <row r="134" spans="2:65" s="12" customFormat="1">
      <c r="B134" s="169"/>
      <c r="D134" s="159" t="s">
        <v>151</v>
      </c>
      <c r="E134" s="170" t="s">
        <v>5</v>
      </c>
      <c r="F134" s="171" t="s">
        <v>153</v>
      </c>
      <c r="H134" s="172">
        <v>142</v>
      </c>
      <c r="L134" s="169"/>
      <c r="M134" s="173"/>
      <c r="N134" s="174"/>
      <c r="O134" s="174"/>
      <c r="P134" s="174"/>
      <c r="Q134" s="174"/>
      <c r="R134" s="174"/>
      <c r="S134" s="174"/>
      <c r="T134" s="175"/>
      <c r="AT134" s="170" t="s">
        <v>151</v>
      </c>
      <c r="AU134" s="170" t="s">
        <v>84</v>
      </c>
      <c r="AV134" s="12" t="s">
        <v>147</v>
      </c>
      <c r="AW134" s="12" t="s">
        <v>35</v>
      </c>
      <c r="AX134" s="12" t="s">
        <v>77</v>
      </c>
      <c r="AY134" s="170" t="s">
        <v>140</v>
      </c>
    </row>
    <row r="135" spans="2:65" s="1" customFormat="1" ht="25.5" customHeight="1">
      <c r="B135" s="147"/>
      <c r="C135" s="148" t="s">
        <v>187</v>
      </c>
      <c r="D135" s="148" t="s">
        <v>142</v>
      </c>
      <c r="E135" s="149" t="s">
        <v>188</v>
      </c>
      <c r="F135" s="150" t="s">
        <v>189</v>
      </c>
      <c r="G135" s="151" t="s">
        <v>183</v>
      </c>
      <c r="H135" s="152">
        <v>142</v>
      </c>
      <c r="I135" s="153"/>
      <c r="J135" s="153">
        <f>ROUND(I135*H135,2)</f>
        <v>0</v>
      </c>
      <c r="K135" s="150" t="s">
        <v>146</v>
      </c>
      <c r="L135" s="38"/>
      <c r="M135" s="154" t="s">
        <v>5</v>
      </c>
      <c r="N135" s="155" t="s">
        <v>43</v>
      </c>
      <c r="O135" s="156">
        <v>0.30399999999999999</v>
      </c>
      <c r="P135" s="156">
        <f>O135*H135</f>
        <v>43.167999999999999</v>
      </c>
      <c r="Q135" s="156">
        <v>0</v>
      </c>
      <c r="R135" s="156">
        <f>Q135*H135</f>
        <v>0</v>
      </c>
      <c r="S135" s="156">
        <v>0</v>
      </c>
      <c r="T135" s="157">
        <f>S135*H135</f>
        <v>0</v>
      </c>
      <c r="AR135" s="24" t="s">
        <v>147</v>
      </c>
      <c r="AT135" s="24" t="s">
        <v>142</v>
      </c>
      <c r="AU135" s="24" t="s">
        <v>84</v>
      </c>
      <c r="AY135" s="24" t="s">
        <v>140</v>
      </c>
      <c r="BE135" s="158">
        <f>IF(N135="základní",J135,0)</f>
        <v>0</v>
      </c>
      <c r="BF135" s="158">
        <f>IF(N135="snížená",J135,0)</f>
        <v>0</v>
      </c>
      <c r="BG135" s="158">
        <f>IF(N135="zákl. přenesená",J135,0)</f>
        <v>0</v>
      </c>
      <c r="BH135" s="158">
        <f>IF(N135="sníž. přenesená",J135,0)</f>
        <v>0</v>
      </c>
      <c r="BI135" s="158">
        <f>IF(N135="nulová",J135,0)</f>
        <v>0</v>
      </c>
      <c r="BJ135" s="24" t="s">
        <v>77</v>
      </c>
      <c r="BK135" s="158">
        <f>ROUND(I135*H135,2)</f>
        <v>0</v>
      </c>
      <c r="BL135" s="24" t="s">
        <v>147</v>
      </c>
      <c r="BM135" s="24" t="s">
        <v>190</v>
      </c>
    </row>
    <row r="136" spans="2:65" s="1" customFormat="1" ht="38.25" customHeight="1">
      <c r="B136" s="147"/>
      <c r="C136" s="148" t="s">
        <v>191</v>
      </c>
      <c r="D136" s="148" t="s">
        <v>142</v>
      </c>
      <c r="E136" s="149" t="s">
        <v>192</v>
      </c>
      <c r="F136" s="150" t="s">
        <v>193</v>
      </c>
      <c r="G136" s="151" t="s">
        <v>145</v>
      </c>
      <c r="H136" s="152">
        <v>13.726000000000001</v>
      </c>
      <c r="I136" s="153"/>
      <c r="J136" s="153">
        <f>ROUND(I136*H136,2)</f>
        <v>0</v>
      </c>
      <c r="K136" s="150" t="s">
        <v>146</v>
      </c>
      <c r="L136" s="38"/>
      <c r="M136" s="154" t="s">
        <v>5</v>
      </c>
      <c r="N136" s="155" t="s">
        <v>43</v>
      </c>
      <c r="O136" s="156">
        <v>0.34499999999999997</v>
      </c>
      <c r="P136" s="156">
        <f>O136*H136</f>
        <v>4.7354700000000003</v>
      </c>
      <c r="Q136" s="156">
        <v>0</v>
      </c>
      <c r="R136" s="156">
        <f>Q136*H136</f>
        <v>0</v>
      </c>
      <c r="S136" s="156">
        <v>0</v>
      </c>
      <c r="T136" s="157">
        <f>S136*H136</f>
        <v>0</v>
      </c>
      <c r="AR136" s="24" t="s">
        <v>147</v>
      </c>
      <c r="AT136" s="24" t="s">
        <v>142</v>
      </c>
      <c r="AU136" s="24" t="s">
        <v>84</v>
      </c>
      <c r="AY136" s="24" t="s">
        <v>140</v>
      </c>
      <c r="BE136" s="158">
        <f>IF(N136="základní",J136,0)</f>
        <v>0</v>
      </c>
      <c r="BF136" s="158">
        <f>IF(N136="snížená",J136,0)</f>
        <v>0</v>
      </c>
      <c r="BG136" s="158">
        <f>IF(N136="zákl. přenesená",J136,0)</f>
        <v>0</v>
      </c>
      <c r="BH136" s="158">
        <f>IF(N136="sníž. přenesená",J136,0)</f>
        <v>0</v>
      </c>
      <c r="BI136" s="158">
        <f>IF(N136="nulová",J136,0)</f>
        <v>0</v>
      </c>
      <c r="BJ136" s="24" t="s">
        <v>77</v>
      </c>
      <c r="BK136" s="158">
        <f>ROUND(I136*H136,2)</f>
        <v>0</v>
      </c>
      <c r="BL136" s="24" t="s">
        <v>147</v>
      </c>
      <c r="BM136" s="24" t="s">
        <v>194</v>
      </c>
    </row>
    <row r="137" spans="2:65" s="1" customFormat="1" ht="94.5">
      <c r="B137" s="38"/>
      <c r="D137" s="159" t="s">
        <v>149</v>
      </c>
      <c r="F137" s="160" t="s">
        <v>195</v>
      </c>
      <c r="L137" s="38"/>
      <c r="M137" s="161"/>
      <c r="N137" s="39"/>
      <c r="O137" s="39"/>
      <c r="P137" s="39"/>
      <c r="Q137" s="39"/>
      <c r="R137" s="39"/>
      <c r="S137" s="39"/>
      <c r="T137" s="67"/>
      <c r="AT137" s="24" t="s">
        <v>149</v>
      </c>
      <c r="AU137" s="24" t="s">
        <v>84</v>
      </c>
    </row>
    <row r="138" spans="2:65" s="1" customFormat="1" ht="38.25" customHeight="1">
      <c r="B138" s="147"/>
      <c r="C138" s="148" t="s">
        <v>196</v>
      </c>
      <c r="D138" s="148" t="s">
        <v>142</v>
      </c>
      <c r="E138" s="149" t="s">
        <v>197</v>
      </c>
      <c r="F138" s="150" t="s">
        <v>198</v>
      </c>
      <c r="G138" s="151" t="s">
        <v>145</v>
      </c>
      <c r="H138" s="152">
        <v>106.607</v>
      </c>
      <c r="I138" s="153"/>
      <c r="J138" s="153">
        <f>ROUND(I138*H138,2)</f>
        <v>0</v>
      </c>
      <c r="K138" s="150" t="s">
        <v>146</v>
      </c>
      <c r="L138" s="38"/>
      <c r="M138" s="154" t="s">
        <v>5</v>
      </c>
      <c r="N138" s="155" t="s">
        <v>43</v>
      </c>
      <c r="O138" s="156">
        <v>0.51900000000000002</v>
      </c>
      <c r="P138" s="156">
        <f>O138*H138</f>
        <v>55.329033000000003</v>
      </c>
      <c r="Q138" s="156">
        <v>0</v>
      </c>
      <c r="R138" s="156">
        <f>Q138*H138</f>
        <v>0</v>
      </c>
      <c r="S138" s="156">
        <v>0</v>
      </c>
      <c r="T138" s="157">
        <f>S138*H138</f>
        <v>0</v>
      </c>
      <c r="AR138" s="24" t="s">
        <v>147</v>
      </c>
      <c r="AT138" s="24" t="s">
        <v>142</v>
      </c>
      <c r="AU138" s="24" t="s">
        <v>84</v>
      </c>
      <c r="AY138" s="24" t="s">
        <v>140</v>
      </c>
      <c r="BE138" s="158">
        <f>IF(N138="základní",J138,0)</f>
        <v>0</v>
      </c>
      <c r="BF138" s="158">
        <f>IF(N138="snížená",J138,0)</f>
        <v>0</v>
      </c>
      <c r="BG138" s="158">
        <f>IF(N138="zákl. přenesená",J138,0)</f>
        <v>0</v>
      </c>
      <c r="BH138" s="158">
        <f>IF(N138="sníž. přenesená",J138,0)</f>
        <v>0</v>
      </c>
      <c r="BI138" s="158">
        <f>IF(N138="nulová",J138,0)</f>
        <v>0</v>
      </c>
      <c r="BJ138" s="24" t="s">
        <v>77</v>
      </c>
      <c r="BK138" s="158">
        <f>ROUND(I138*H138,2)</f>
        <v>0</v>
      </c>
      <c r="BL138" s="24" t="s">
        <v>147</v>
      </c>
      <c r="BM138" s="24" t="s">
        <v>199</v>
      </c>
    </row>
    <row r="139" spans="2:65" s="1" customFormat="1" ht="94.5">
      <c r="B139" s="38"/>
      <c r="D139" s="159" t="s">
        <v>149</v>
      </c>
      <c r="F139" s="160" t="s">
        <v>195</v>
      </c>
      <c r="L139" s="38"/>
      <c r="M139" s="161"/>
      <c r="N139" s="39"/>
      <c r="O139" s="39"/>
      <c r="P139" s="39"/>
      <c r="Q139" s="39"/>
      <c r="R139" s="39"/>
      <c r="S139" s="39"/>
      <c r="T139" s="67"/>
      <c r="AT139" s="24" t="s">
        <v>149</v>
      </c>
      <c r="AU139" s="24" t="s">
        <v>84</v>
      </c>
    </row>
    <row r="140" spans="2:65" s="11" customFormat="1">
      <c r="B140" s="162"/>
      <c r="D140" s="159" t="s">
        <v>151</v>
      </c>
      <c r="F140" s="164" t="s">
        <v>200</v>
      </c>
      <c r="H140" s="165">
        <v>106.607</v>
      </c>
      <c r="L140" s="162"/>
      <c r="M140" s="166"/>
      <c r="N140" s="167"/>
      <c r="O140" s="167"/>
      <c r="P140" s="167"/>
      <c r="Q140" s="167"/>
      <c r="R140" s="167"/>
      <c r="S140" s="167"/>
      <c r="T140" s="168"/>
      <c r="AT140" s="163" t="s">
        <v>151</v>
      </c>
      <c r="AU140" s="163" t="s">
        <v>84</v>
      </c>
      <c r="AV140" s="11" t="s">
        <v>84</v>
      </c>
      <c r="AW140" s="11" t="s">
        <v>6</v>
      </c>
      <c r="AX140" s="11" t="s">
        <v>77</v>
      </c>
      <c r="AY140" s="163" t="s">
        <v>140</v>
      </c>
    </row>
    <row r="141" spans="2:65" s="1" customFormat="1" ht="38.25" customHeight="1">
      <c r="B141" s="147"/>
      <c r="C141" s="148" t="s">
        <v>201</v>
      </c>
      <c r="D141" s="148" t="s">
        <v>142</v>
      </c>
      <c r="E141" s="149" t="s">
        <v>202</v>
      </c>
      <c r="F141" s="150" t="s">
        <v>203</v>
      </c>
      <c r="G141" s="151" t="s">
        <v>145</v>
      </c>
      <c r="H141" s="152">
        <v>106.607</v>
      </c>
      <c r="I141" s="153"/>
      <c r="J141" s="153">
        <f>ROUND(I141*H141,2)</f>
        <v>0</v>
      </c>
      <c r="K141" s="150" t="s">
        <v>146</v>
      </c>
      <c r="L141" s="38"/>
      <c r="M141" s="154" t="s">
        <v>5</v>
      </c>
      <c r="N141" s="155" t="s">
        <v>43</v>
      </c>
      <c r="O141" s="156">
        <v>8.3000000000000004E-2</v>
      </c>
      <c r="P141" s="156">
        <f>O141*H141</f>
        <v>8.8483809999999998</v>
      </c>
      <c r="Q141" s="156">
        <v>0</v>
      </c>
      <c r="R141" s="156">
        <f>Q141*H141</f>
        <v>0</v>
      </c>
      <c r="S141" s="156">
        <v>0</v>
      </c>
      <c r="T141" s="157">
        <f>S141*H141</f>
        <v>0</v>
      </c>
      <c r="AR141" s="24" t="s">
        <v>147</v>
      </c>
      <c r="AT141" s="24" t="s">
        <v>142</v>
      </c>
      <c r="AU141" s="24" t="s">
        <v>84</v>
      </c>
      <c r="AY141" s="24" t="s">
        <v>140</v>
      </c>
      <c r="BE141" s="158">
        <f>IF(N141="základní",J141,0)</f>
        <v>0</v>
      </c>
      <c r="BF141" s="158">
        <f>IF(N141="snížená",J141,0)</f>
        <v>0</v>
      </c>
      <c r="BG141" s="158">
        <f>IF(N141="zákl. přenesená",J141,0)</f>
        <v>0</v>
      </c>
      <c r="BH141" s="158">
        <f>IF(N141="sníž. přenesená",J141,0)</f>
        <v>0</v>
      </c>
      <c r="BI141" s="158">
        <f>IF(N141="nulová",J141,0)</f>
        <v>0</v>
      </c>
      <c r="BJ141" s="24" t="s">
        <v>77</v>
      </c>
      <c r="BK141" s="158">
        <f>ROUND(I141*H141,2)</f>
        <v>0</v>
      </c>
      <c r="BL141" s="24" t="s">
        <v>147</v>
      </c>
      <c r="BM141" s="24" t="s">
        <v>204</v>
      </c>
    </row>
    <row r="142" spans="2:65" s="1" customFormat="1" ht="189">
      <c r="B142" s="38"/>
      <c r="D142" s="159" t="s">
        <v>149</v>
      </c>
      <c r="F142" s="160" t="s">
        <v>205</v>
      </c>
      <c r="L142" s="38"/>
      <c r="M142" s="161"/>
      <c r="N142" s="39"/>
      <c r="O142" s="39"/>
      <c r="P142" s="39"/>
      <c r="Q142" s="39"/>
      <c r="R142" s="39"/>
      <c r="S142" s="39"/>
      <c r="T142" s="67"/>
      <c r="AT142" s="24" t="s">
        <v>149</v>
      </c>
      <c r="AU142" s="24" t="s">
        <v>84</v>
      </c>
    </row>
    <row r="143" spans="2:65" s="1" customFormat="1" ht="51" customHeight="1">
      <c r="B143" s="147"/>
      <c r="C143" s="148" t="s">
        <v>206</v>
      </c>
      <c r="D143" s="148" t="s">
        <v>142</v>
      </c>
      <c r="E143" s="149" t="s">
        <v>207</v>
      </c>
      <c r="F143" s="150" t="s">
        <v>208</v>
      </c>
      <c r="G143" s="151" t="s">
        <v>145</v>
      </c>
      <c r="H143" s="152">
        <v>1279.92</v>
      </c>
      <c r="I143" s="153"/>
      <c r="J143" s="153">
        <f>ROUND(I143*H143,2)</f>
        <v>0</v>
      </c>
      <c r="K143" s="150" t="s">
        <v>146</v>
      </c>
      <c r="L143" s="38"/>
      <c r="M143" s="154" t="s">
        <v>5</v>
      </c>
      <c r="N143" s="155" t="s">
        <v>43</v>
      </c>
      <c r="O143" s="156">
        <v>4.0000000000000001E-3</v>
      </c>
      <c r="P143" s="156">
        <f>O143*H143</f>
        <v>5.1196800000000007</v>
      </c>
      <c r="Q143" s="156">
        <v>0</v>
      </c>
      <c r="R143" s="156">
        <f>Q143*H143</f>
        <v>0</v>
      </c>
      <c r="S143" s="156">
        <v>0</v>
      </c>
      <c r="T143" s="157">
        <f>S143*H143</f>
        <v>0</v>
      </c>
      <c r="AR143" s="24" t="s">
        <v>147</v>
      </c>
      <c r="AT143" s="24" t="s">
        <v>142</v>
      </c>
      <c r="AU143" s="24" t="s">
        <v>84</v>
      </c>
      <c r="AY143" s="24" t="s">
        <v>140</v>
      </c>
      <c r="BE143" s="158">
        <f>IF(N143="základní",J143,0)</f>
        <v>0</v>
      </c>
      <c r="BF143" s="158">
        <f>IF(N143="snížená",J143,0)</f>
        <v>0</v>
      </c>
      <c r="BG143" s="158">
        <f>IF(N143="zákl. přenesená",J143,0)</f>
        <v>0</v>
      </c>
      <c r="BH143" s="158">
        <f>IF(N143="sníž. přenesená",J143,0)</f>
        <v>0</v>
      </c>
      <c r="BI143" s="158">
        <f>IF(N143="nulová",J143,0)</f>
        <v>0</v>
      </c>
      <c r="BJ143" s="24" t="s">
        <v>77</v>
      </c>
      <c r="BK143" s="158">
        <f>ROUND(I143*H143,2)</f>
        <v>0</v>
      </c>
      <c r="BL143" s="24" t="s">
        <v>147</v>
      </c>
      <c r="BM143" s="24" t="s">
        <v>209</v>
      </c>
    </row>
    <row r="144" spans="2:65" s="1" customFormat="1" ht="189">
      <c r="B144" s="38"/>
      <c r="D144" s="159" t="s">
        <v>149</v>
      </c>
      <c r="F144" s="160" t="s">
        <v>205</v>
      </c>
      <c r="L144" s="38"/>
      <c r="M144" s="161"/>
      <c r="N144" s="39"/>
      <c r="O144" s="39"/>
      <c r="P144" s="39"/>
      <c r="Q144" s="39"/>
      <c r="R144" s="39"/>
      <c r="S144" s="39"/>
      <c r="T144" s="67"/>
      <c r="AT144" s="24" t="s">
        <v>149</v>
      </c>
      <c r="AU144" s="24" t="s">
        <v>84</v>
      </c>
    </row>
    <row r="145" spans="2:65" s="11" customFormat="1">
      <c r="B145" s="162"/>
      <c r="D145" s="159" t="s">
        <v>151</v>
      </c>
      <c r="F145" s="164" t="s">
        <v>210</v>
      </c>
      <c r="H145" s="165">
        <v>1279.92</v>
      </c>
      <c r="L145" s="162"/>
      <c r="M145" s="166"/>
      <c r="N145" s="167"/>
      <c r="O145" s="167"/>
      <c r="P145" s="167"/>
      <c r="Q145" s="167"/>
      <c r="R145" s="167"/>
      <c r="S145" s="167"/>
      <c r="T145" s="168"/>
      <c r="AT145" s="163" t="s">
        <v>151</v>
      </c>
      <c r="AU145" s="163" t="s">
        <v>84</v>
      </c>
      <c r="AV145" s="11" t="s">
        <v>84</v>
      </c>
      <c r="AW145" s="11" t="s">
        <v>6</v>
      </c>
      <c r="AX145" s="11" t="s">
        <v>77</v>
      </c>
      <c r="AY145" s="163" t="s">
        <v>140</v>
      </c>
    </row>
    <row r="146" spans="2:65" s="1" customFormat="1" ht="25.5" customHeight="1">
      <c r="B146" s="147"/>
      <c r="C146" s="148" t="s">
        <v>211</v>
      </c>
      <c r="D146" s="148" t="s">
        <v>142</v>
      </c>
      <c r="E146" s="149" t="s">
        <v>212</v>
      </c>
      <c r="F146" s="150" t="s">
        <v>213</v>
      </c>
      <c r="G146" s="151" t="s">
        <v>145</v>
      </c>
      <c r="H146" s="152">
        <v>203.726</v>
      </c>
      <c r="I146" s="153"/>
      <c r="J146" s="153">
        <f>ROUND(I146*H146,2)</f>
        <v>0</v>
      </c>
      <c r="K146" s="150" t="s">
        <v>146</v>
      </c>
      <c r="L146" s="38"/>
      <c r="M146" s="154" t="s">
        <v>5</v>
      </c>
      <c r="N146" s="155" t="s">
        <v>43</v>
      </c>
      <c r="O146" s="156">
        <v>9.7000000000000003E-2</v>
      </c>
      <c r="P146" s="156">
        <f>O146*H146</f>
        <v>19.761422</v>
      </c>
      <c r="Q146" s="156">
        <v>0</v>
      </c>
      <c r="R146" s="156">
        <f>Q146*H146</f>
        <v>0</v>
      </c>
      <c r="S146" s="156">
        <v>0</v>
      </c>
      <c r="T146" s="157">
        <f>S146*H146</f>
        <v>0</v>
      </c>
      <c r="AR146" s="24" t="s">
        <v>147</v>
      </c>
      <c r="AT146" s="24" t="s">
        <v>142</v>
      </c>
      <c r="AU146" s="24" t="s">
        <v>84</v>
      </c>
      <c r="AY146" s="24" t="s">
        <v>140</v>
      </c>
      <c r="BE146" s="158">
        <f>IF(N146="základní",J146,0)</f>
        <v>0</v>
      </c>
      <c r="BF146" s="158">
        <f>IF(N146="snížená",J146,0)</f>
        <v>0</v>
      </c>
      <c r="BG146" s="158">
        <f>IF(N146="zákl. přenesená",J146,0)</f>
        <v>0</v>
      </c>
      <c r="BH146" s="158">
        <f>IF(N146="sníž. přenesená",J146,0)</f>
        <v>0</v>
      </c>
      <c r="BI146" s="158">
        <f>IF(N146="nulová",J146,0)</f>
        <v>0</v>
      </c>
      <c r="BJ146" s="24" t="s">
        <v>77</v>
      </c>
      <c r="BK146" s="158">
        <f>ROUND(I146*H146,2)</f>
        <v>0</v>
      </c>
      <c r="BL146" s="24" t="s">
        <v>147</v>
      </c>
      <c r="BM146" s="24" t="s">
        <v>214</v>
      </c>
    </row>
    <row r="147" spans="2:65" s="1" customFormat="1" ht="148.5">
      <c r="B147" s="38"/>
      <c r="D147" s="159" t="s">
        <v>149</v>
      </c>
      <c r="F147" s="160" t="s">
        <v>215</v>
      </c>
      <c r="L147" s="38"/>
      <c r="M147" s="161"/>
      <c r="N147" s="39"/>
      <c r="O147" s="39"/>
      <c r="P147" s="39"/>
      <c r="Q147" s="39"/>
      <c r="R147" s="39"/>
      <c r="S147" s="39"/>
      <c r="T147" s="67"/>
      <c r="AT147" s="24" t="s">
        <v>149</v>
      </c>
      <c r="AU147" s="24" t="s">
        <v>84</v>
      </c>
    </row>
    <row r="148" spans="2:65" s="11" customFormat="1">
      <c r="B148" s="162"/>
      <c r="D148" s="159" t="s">
        <v>151</v>
      </c>
      <c r="E148" s="163" t="s">
        <v>5</v>
      </c>
      <c r="F148" s="164" t="s">
        <v>216</v>
      </c>
      <c r="H148" s="165">
        <v>203.726</v>
      </c>
      <c r="L148" s="162"/>
      <c r="M148" s="166"/>
      <c r="N148" s="167"/>
      <c r="O148" s="167"/>
      <c r="P148" s="167"/>
      <c r="Q148" s="167"/>
      <c r="R148" s="167"/>
      <c r="S148" s="167"/>
      <c r="T148" s="168"/>
      <c r="AT148" s="163" t="s">
        <v>151</v>
      </c>
      <c r="AU148" s="163" t="s">
        <v>84</v>
      </c>
      <c r="AV148" s="11" t="s">
        <v>84</v>
      </c>
      <c r="AW148" s="11" t="s">
        <v>35</v>
      </c>
      <c r="AX148" s="11" t="s">
        <v>72</v>
      </c>
      <c r="AY148" s="163" t="s">
        <v>140</v>
      </c>
    </row>
    <row r="149" spans="2:65" s="12" customFormat="1">
      <c r="B149" s="169"/>
      <c r="D149" s="159" t="s">
        <v>151</v>
      </c>
      <c r="E149" s="170" t="s">
        <v>5</v>
      </c>
      <c r="F149" s="171" t="s">
        <v>153</v>
      </c>
      <c r="H149" s="172">
        <v>203.726</v>
      </c>
      <c r="L149" s="169"/>
      <c r="M149" s="173"/>
      <c r="N149" s="174"/>
      <c r="O149" s="174"/>
      <c r="P149" s="174"/>
      <c r="Q149" s="174"/>
      <c r="R149" s="174"/>
      <c r="S149" s="174"/>
      <c r="T149" s="175"/>
      <c r="AT149" s="170" t="s">
        <v>151</v>
      </c>
      <c r="AU149" s="170" t="s">
        <v>84</v>
      </c>
      <c r="AV149" s="12" t="s">
        <v>147</v>
      </c>
      <c r="AW149" s="12" t="s">
        <v>35</v>
      </c>
      <c r="AX149" s="12" t="s">
        <v>77</v>
      </c>
      <c r="AY149" s="170" t="s">
        <v>140</v>
      </c>
    </row>
    <row r="150" spans="2:65" s="1" customFormat="1" ht="16.5" customHeight="1">
      <c r="B150" s="147"/>
      <c r="C150" s="148" t="s">
        <v>217</v>
      </c>
      <c r="D150" s="148" t="s">
        <v>142</v>
      </c>
      <c r="E150" s="149" t="s">
        <v>218</v>
      </c>
      <c r="F150" s="150" t="s">
        <v>219</v>
      </c>
      <c r="G150" s="151" t="s">
        <v>145</v>
      </c>
      <c r="H150" s="152">
        <v>203.726</v>
      </c>
      <c r="I150" s="153"/>
      <c r="J150" s="153">
        <f>ROUND(I150*H150,2)</f>
        <v>0</v>
      </c>
      <c r="K150" s="150" t="s">
        <v>146</v>
      </c>
      <c r="L150" s="38"/>
      <c r="M150" s="154" t="s">
        <v>5</v>
      </c>
      <c r="N150" s="155" t="s">
        <v>43</v>
      </c>
      <c r="O150" s="156">
        <v>8.9999999999999993E-3</v>
      </c>
      <c r="P150" s="156">
        <f>O150*H150</f>
        <v>1.8335339999999998</v>
      </c>
      <c r="Q150" s="156">
        <v>0</v>
      </c>
      <c r="R150" s="156">
        <f>Q150*H150</f>
        <v>0</v>
      </c>
      <c r="S150" s="156">
        <v>0</v>
      </c>
      <c r="T150" s="157">
        <f>S150*H150</f>
        <v>0</v>
      </c>
      <c r="AR150" s="24" t="s">
        <v>147</v>
      </c>
      <c r="AT150" s="24" t="s">
        <v>142</v>
      </c>
      <c r="AU150" s="24" t="s">
        <v>84</v>
      </c>
      <c r="AY150" s="24" t="s">
        <v>140</v>
      </c>
      <c r="BE150" s="158">
        <f>IF(N150="základní",J150,0)</f>
        <v>0</v>
      </c>
      <c r="BF150" s="158">
        <f>IF(N150="snížená",J150,0)</f>
        <v>0</v>
      </c>
      <c r="BG150" s="158">
        <f>IF(N150="zákl. přenesená",J150,0)</f>
        <v>0</v>
      </c>
      <c r="BH150" s="158">
        <f>IF(N150="sníž. přenesená",J150,0)</f>
        <v>0</v>
      </c>
      <c r="BI150" s="158">
        <f>IF(N150="nulová",J150,0)</f>
        <v>0</v>
      </c>
      <c r="BJ150" s="24" t="s">
        <v>77</v>
      </c>
      <c r="BK150" s="158">
        <f>ROUND(I150*H150,2)</f>
        <v>0</v>
      </c>
      <c r="BL150" s="24" t="s">
        <v>147</v>
      </c>
      <c r="BM150" s="24" t="s">
        <v>220</v>
      </c>
    </row>
    <row r="151" spans="2:65" s="1" customFormat="1" ht="297">
      <c r="B151" s="38"/>
      <c r="D151" s="159" t="s">
        <v>149</v>
      </c>
      <c r="F151" s="160" t="s">
        <v>221</v>
      </c>
      <c r="L151" s="38"/>
      <c r="M151" s="161"/>
      <c r="N151" s="39"/>
      <c r="O151" s="39"/>
      <c r="P151" s="39"/>
      <c r="Q151" s="39"/>
      <c r="R151" s="39"/>
      <c r="S151" s="39"/>
      <c r="T151" s="67"/>
      <c r="AT151" s="24" t="s">
        <v>149</v>
      </c>
      <c r="AU151" s="24" t="s">
        <v>84</v>
      </c>
    </row>
    <row r="152" spans="2:65" s="1" customFormat="1" ht="16.5" customHeight="1">
      <c r="B152" s="147"/>
      <c r="C152" s="148" t="s">
        <v>222</v>
      </c>
      <c r="D152" s="148" t="s">
        <v>142</v>
      </c>
      <c r="E152" s="149" t="s">
        <v>223</v>
      </c>
      <c r="F152" s="150" t="s">
        <v>224</v>
      </c>
      <c r="G152" s="151" t="s">
        <v>225</v>
      </c>
      <c r="H152" s="152">
        <v>366.70699999999999</v>
      </c>
      <c r="I152" s="153"/>
      <c r="J152" s="153">
        <f>ROUND(I152*H152,2)</f>
        <v>0</v>
      </c>
      <c r="K152" s="150" t="s">
        <v>146</v>
      </c>
      <c r="L152" s="38"/>
      <c r="M152" s="154" t="s">
        <v>5</v>
      </c>
      <c r="N152" s="155" t="s">
        <v>43</v>
      </c>
      <c r="O152" s="156">
        <v>0</v>
      </c>
      <c r="P152" s="156">
        <f>O152*H152</f>
        <v>0</v>
      </c>
      <c r="Q152" s="156">
        <v>0</v>
      </c>
      <c r="R152" s="156">
        <f>Q152*H152</f>
        <v>0</v>
      </c>
      <c r="S152" s="156">
        <v>0</v>
      </c>
      <c r="T152" s="157">
        <f>S152*H152</f>
        <v>0</v>
      </c>
      <c r="AR152" s="24" t="s">
        <v>147</v>
      </c>
      <c r="AT152" s="24" t="s">
        <v>142</v>
      </c>
      <c r="AU152" s="24" t="s">
        <v>84</v>
      </c>
      <c r="AY152" s="24" t="s">
        <v>140</v>
      </c>
      <c r="BE152" s="158">
        <f>IF(N152="základní",J152,0)</f>
        <v>0</v>
      </c>
      <c r="BF152" s="158">
        <f>IF(N152="snížená",J152,0)</f>
        <v>0</v>
      </c>
      <c r="BG152" s="158">
        <f>IF(N152="zákl. přenesená",J152,0)</f>
        <v>0</v>
      </c>
      <c r="BH152" s="158">
        <f>IF(N152="sníž. přenesená",J152,0)</f>
        <v>0</v>
      </c>
      <c r="BI152" s="158">
        <f>IF(N152="nulová",J152,0)</f>
        <v>0</v>
      </c>
      <c r="BJ152" s="24" t="s">
        <v>77</v>
      </c>
      <c r="BK152" s="158">
        <f>ROUND(I152*H152,2)</f>
        <v>0</v>
      </c>
      <c r="BL152" s="24" t="s">
        <v>147</v>
      </c>
      <c r="BM152" s="24" t="s">
        <v>226</v>
      </c>
    </row>
    <row r="153" spans="2:65" s="1" customFormat="1" ht="297">
      <c r="B153" s="38"/>
      <c r="D153" s="159" t="s">
        <v>149</v>
      </c>
      <c r="F153" s="160" t="s">
        <v>221</v>
      </c>
      <c r="L153" s="38"/>
      <c r="M153" s="161"/>
      <c r="N153" s="39"/>
      <c r="O153" s="39"/>
      <c r="P153" s="39"/>
      <c r="Q153" s="39"/>
      <c r="R153" s="39"/>
      <c r="S153" s="39"/>
      <c r="T153" s="67"/>
      <c r="AT153" s="24" t="s">
        <v>149</v>
      </c>
      <c r="AU153" s="24" t="s">
        <v>84</v>
      </c>
    </row>
    <row r="154" spans="2:65" s="11" customFormat="1">
      <c r="B154" s="162"/>
      <c r="D154" s="159" t="s">
        <v>151</v>
      </c>
      <c r="F154" s="164" t="s">
        <v>227</v>
      </c>
      <c r="H154" s="165">
        <v>366.70699999999999</v>
      </c>
      <c r="L154" s="162"/>
      <c r="M154" s="166"/>
      <c r="N154" s="167"/>
      <c r="O154" s="167"/>
      <c r="P154" s="167"/>
      <c r="Q154" s="167"/>
      <c r="R154" s="167"/>
      <c r="S154" s="167"/>
      <c r="T154" s="168"/>
      <c r="AT154" s="163" t="s">
        <v>151</v>
      </c>
      <c r="AU154" s="163" t="s">
        <v>84</v>
      </c>
      <c r="AV154" s="11" t="s">
        <v>84</v>
      </c>
      <c r="AW154" s="11" t="s">
        <v>6</v>
      </c>
      <c r="AX154" s="11" t="s">
        <v>77</v>
      </c>
      <c r="AY154" s="163" t="s">
        <v>140</v>
      </c>
    </row>
    <row r="155" spans="2:65" s="1" customFormat="1" ht="25.5" customHeight="1">
      <c r="B155" s="147"/>
      <c r="C155" s="148" t="s">
        <v>11</v>
      </c>
      <c r="D155" s="148" t="s">
        <v>142</v>
      </c>
      <c r="E155" s="149" t="s">
        <v>228</v>
      </c>
      <c r="F155" s="150" t="s">
        <v>229</v>
      </c>
      <c r="G155" s="151" t="s">
        <v>145</v>
      </c>
      <c r="H155" s="152">
        <v>133.05000000000001</v>
      </c>
      <c r="I155" s="153"/>
      <c r="J155" s="153">
        <f>ROUND(I155*H155,2)</f>
        <v>0</v>
      </c>
      <c r="K155" s="150" t="s">
        <v>146</v>
      </c>
      <c r="L155" s="38"/>
      <c r="M155" s="154" t="s">
        <v>5</v>
      </c>
      <c r="N155" s="155" t="s">
        <v>43</v>
      </c>
      <c r="O155" s="156">
        <v>0.29899999999999999</v>
      </c>
      <c r="P155" s="156">
        <f>O155*H155</f>
        <v>39.781950000000002</v>
      </c>
      <c r="Q155" s="156">
        <v>0</v>
      </c>
      <c r="R155" s="156">
        <f>Q155*H155</f>
        <v>0</v>
      </c>
      <c r="S155" s="156">
        <v>0</v>
      </c>
      <c r="T155" s="157">
        <f>S155*H155</f>
        <v>0</v>
      </c>
      <c r="AR155" s="24" t="s">
        <v>147</v>
      </c>
      <c r="AT155" s="24" t="s">
        <v>142</v>
      </c>
      <c r="AU155" s="24" t="s">
        <v>84</v>
      </c>
      <c r="AY155" s="24" t="s">
        <v>140</v>
      </c>
      <c r="BE155" s="158">
        <f>IF(N155="základní",J155,0)</f>
        <v>0</v>
      </c>
      <c r="BF155" s="158">
        <f>IF(N155="snížená",J155,0)</f>
        <v>0</v>
      </c>
      <c r="BG155" s="158">
        <f>IF(N155="zákl. přenesená",J155,0)</f>
        <v>0</v>
      </c>
      <c r="BH155" s="158">
        <f>IF(N155="sníž. přenesená",J155,0)</f>
        <v>0</v>
      </c>
      <c r="BI155" s="158">
        <f>IF(N155="nulová",J155,0)</f>
        <v>0</v>
      </c>
      <c r="BJ155" s="24" t="s">
        <v>77</v>
      </c>
      <c r="BK155" s="158">
        <f>ROUND(I155*H155,2)</f>
        <v>0</v>
      </c>
      <c r="BL155" s="24" t="s">
        <v>147</v>
      </c>
      <c r="BM155" s="24" t="s">
        <v>230</v>
      </c>
    </row>
    <row r="156" spans="2:65" s="1" customFormat="1" ht="409.5">
      <c r="B156" s="38"/>
      <c r="D156" s="159" t="s">
        <v>149</v>
      </c>
      <c r="F156" s="160" t="s">
        <v>231</v>
      </c>
      <c r="L156" s="38"/>
      <c r="M156" s="161"/>
      <c r="N156" s="39"/>
      <c r="O156" s="39"/>
      <c r="P156" s="39"/>
      <c r="Q156" s="39"/>
      <c r="R156" s="39"/>
      <c r="S156" s="39"/>
      <c r="T156" s="67"/>
      <c r="AT156" s="24" t="s">
        <v>149</v>
      </c>
      <c r="AU156" s="24" t="s">
        <v>84</v>
      </c>
    </row>
    <row r="157" spans="2:65" s="11" customFormat="1">
      <c r="B157" s="162"/>
      <c r="D157" s="159" t="s">
        <v>151</v>
      </c>
      <c r="E157" s="163" t="s">
        <v>5</v>
      </c>
      <c r="F157" s="164" t="s">
        <v>232</v>
      </c>
      <c r="H157" s="165">
        <v>84</v>
      </c>
      <c r="L157" s="162"/>
      <c r="M157" s="166"/>
      <c r="N157" s="167"/>
      <c r="O157" s="167"/>
      <c r="P157" s="167"/>
      <c r="Q157" s="167"/>
      <c r="R157" s="167"/>
      <c r="S157" s="167"/>
      <c r="T157" s="168"/>
      <c r="AT157" s="163" t="s">
        <v>151</v>
      </c>
      <c r="AU157" s="163" t="s">
        <v>84</v>
      </c>
      <c r="AV157" s="11" t="s">
        <v>84</v>
      </c>
      <c r="AW157" s="11" t="s">
        <v>35</v>
      </c>
      <c r="AX157" s="11" t="s">
        <v>72</v>
      </c>
      <c r="AY157" s="163" t="s">
        <v>140</v>
      </c>
    </row>
    <row r="158" spans="2:65" s="11" customFormat="1">
      <c r="B158" s="162"/>
      <c r="D158" s="159" t="s">
        <v>151</v>
      </c>
      <c r="E158" s="163" t="s">
        <v>5</v>
      </c>
      <c r="F158" s="164" t="s">
        <v>233</v>
      </c>
      <c r="H158" s="165">
        <v>49.05</v>
      </c>
      <c r="L158" s="162"/>
      <c r="M158" s="166"/>
      <c r="N158" s="167"/>
      <c r="O158" s="167"/>
      <c r="P158" s="167"/>
      <c r="Q158" s="167"/>
      <c r="R158" s="167"/>
      <c r="S158" s="167"/>
      <c r="T158" s="168"/>
      <c r="AT158" s="163" t="s">
        <v>151</v>
      </c>
      <c r="AU158" s="163" t="s">
        <v>84</v>
      </c>
      <c r="AV158" s="11" t="s">
        <v>84</v>
      </c>
      <c r="AW158" s="11" t="s">
        <v>35</v>
      </c>
      <c r="AX158" s="11" t="s">
        <v>72</v>
      </c>
      <c r="AY158" s="163" t="s">
        <v>140</v>
      </c>
    </row>
    <row r="159" spans="2:65" s="12" customFormat="1">
      <c r="B159" s="169"/>
      <c r="D159" s="159" t="s">
        <v>151</v>
      </c>
      <c r="E159" s="170" t="s">
        <v>5</v>
      </c>
      <c r="F159" s="171" t="s">
        <v>153</v>
      </c>
      <c r="H159" s="172">
        <v>133.05000000000001</v>
      </c>
      <c r="L159" s="169"/>
      <c r="M159" s="173"/>
      <c r="N159" s="174"/>
      <c r="O159" s="174"/>
      <c r="P159" s="174"/>
      <c r="Q159" s="174"/>
      <c r="R159" s="174"/>
      <c r="S159" s="174"/>
      <c r="T159" s="175"/>
      <c r="AT159" s="170" t="s">
        <v>151</v>
      </c>
      <c r="AU159" s="170" t="s">
        <v>84</v>
      </c>
      <c r="AV159" s="12" t="s">
        <v>147</v>
      </c>
      <c r="AW159" s="12" t="s">
        <v>35</v>
      </c>
      <c r="AX159" s="12" t="s">
        <v>77</v>
      </c>
      <c r="AY159" s="170" t="s">
        <v>140</v>
      </c>
    </row>
    <row r="160" spans="2:65" s="1" customFormat="1" ht="16.5" customHeight="1">
      <c r="B160" s="147"/>
      <c r="C160" s="148" t="s">
        <v>234</v>
      </c>
      <c r="D160" s="148" t="s">
        <v>142</v>
      </c>
      <c r="E160" s="149" t="s">
        <v>235</v>
      </c>
      <c r="F160" s="150" t="s">
        <v>1910</v>
      </c>
      <c r="G160" s="151" t="s">
        <v>183</v>
      </c>
      <c r="H160" s="152">
        <v>6.84</v>
      </c>
      <c r="I160" s="153"/>
      <c r="J160" s="153">
        <f>ROUND(I160*H160,2)</f>
        <v>0</v>
      </c>
      <c r="K160" s="150" t="s">
        <v>146</v>
      </c>
      <c r="L160" s="38"/>
      <c r="M160" s="154" t="s">
        <v>5</v>
      </c>
      <c r="N160" s="155" t="s">
        <v>43</v>
      </c>
      <c r="O160" s="156">
        <v>3.5000000000000003E-2</v>
      </c>
      <c r="P160" s="156">
        <f>O160*H160</f>
        <v>0.23940000000000003</v>
      </c>
      <c r="Q160" s="156">
        <v>0</v>
      </c>
      <c r="R160" s="156">
        <f>Q160*H160</f>
        <v>0</v>
      </c>
      <c r="S160" s="156">
        <v>0</v>
      </c>
      <c r="T160" s="157">
        <f>S160*H160</f>
        <v>0</v>
      </c>
      <c r="AR160" s="24" t="s">
        <v>147</v>
      </c>
      <c r="AT160" s="24" t="s">
        <v>142</v>
      </c>
      <c r="AU160" s="24" t="s">
        <v>84</v>
      </c>
      <c r="AY160" s="24" t="s">
        <v>140</v>
      </c>
      <c r="BE160" s="158">
        <f>IF(N160="základní",J160,0)</f>
        <v>0</v>
      </c>
      <c r="BF160" s="158">
        <f>IF(N160="snížená",J160,0)</f>
        <v>0</v>
      </c>
      <c r="BG160" s="158">
        <f>IF(N160="zákl. přenesená",J160,0)</f>
        <v>0</v>
      </c>
      <c r="BH160" s="158">
        <f>IF(N160="sníž. přenesená",J160,0)</f>
        <v>0</v>
      </c>
      <c r="BI160" s="158">
        <f>IF(N160="nulová",J160,0)</f>
        <v>0</v>
      </c>
      <c r="BJ160" s="24" t="s">
        <v>77</v>
      </c>
      <c r="BK160" s="158">
        <f>ROUND(I160*H160,2)</f>
        <v>0</v>
      </c>
      <c r="BL160" s="24" t="s">
        <v>147</v>
      </c>
      <c r="BM160" s="24" t="s">
        <v>236</v>
      </c>
    </row>
    <row r="161" spans="2:65" s="1" customFormat="1" ht="175.5">
      <c r="B161" s="38"/>
      <c r="D161" s="159" t="s">
        <v>149</v>
      </c>
      <c r="F161" s="160" t="s">
        <v>237</v>
      </c>
      <c r="L161" s="38"/>
      <c r="M161" s="161"/>
      <c r="N161" s="39"/>
      <c r="O161" s="39"/>
      <c r="P161" s="39"/>
      <c r="Q161" s="39"/>
      <c r="R161" s="39"/>
      <c r="S161" s="39"/>
      <c r="T161" s="67"/>
      <c r="AT161" s="24" t="s">
        <v>149</v>
      </c>
      <c r="AU161" s="24" t="s">
        <v>84</v>
      </c>
    </row>
    <row r="162" spans="2:65" s="11" customFormat="1">
      <c r="B162" s="162"/>
      <c r="D162" s="159" t="s">
        <v>151</v>
      </c>
      <c r="E162" s="163" t="s">
        <v>5</v>
      </c>
      <c r="F162" s="164" t="s">
        <v>238</v>
      </c>
      <c r="H162" s="165">
        <v>6.84</v>
      </c>
      <c r="L162" s="162"/>
      <c r="M162" s="166"/>
      <c r="N162" s="167"/>
      <c r="O162" s="167"/>
      <c r="P162" s="167"/>
      <c r="Q162" s="167"/>
      <c r="R162" s="167"/>
      <c r="S162" s="167"/>
      <c r="T162" s="168"/>
      <c r="AT162" s="163" t="s">
        <v>151</v>
      </c>
      <c r="AU162" s="163" t="s">
        <v>84</v>
      </c>
      <c r="AV162" s="11" t="s">
        <v>84</v>
      </c>
      <c r="AW162" s="11" t="s">
        <v>35</v>
      </c>
      <c r="AX162" s="11" t="s">
        <v>77</v>
      </c>
      <c r="AY162" s="163" t="s">
        <v>140</v>
      </c>
    </row>
    <row r="163" spans="2:65" s="1" customFormat="1" ht="25.5" customHeight="1">
      <c r="B163" s="147"/>
      <c r="C163" s="148" t="s">
        <v>239</v>
      </c>
      <c r="D163" s="148" t="s">
        <v>142</v>
      </c>
      <c r="E163" s="149" t="s">
        <v>240</v>
      </c>
      <c r="F163" s="150" t="s">
        <v>241</v>
      </c>
      <c r="G163" s="151" t="s">
        <v>183</v>
      </c>
      <c r="H163" s="152">
        <v>282</v>
      </c>
      <c r="I163" s="153"/>
      <c r="J163" s="153">
        <f>ROUND(I163*H163,2)</f>
        <v>0</v>
      </c>
      <c r="K163" s="150" t="s">
        <v>146</v>
      </c>
      <c r="L163" s="38"/>
      <c r="M163" s="154" t="s">
        <v>5</v>
      </c>
      <c r="N163" s="155" t="s">
        <v>43</v>
      </c>
      <c r="O163" s="156">
        <v>0.13</v>
      </c>
      <c r="P163" s="156">
        <f>O163*H163</f>
        <v>36.660000000000004</v>
      </c>
      <c r="Q163" s="156">
        <v>0</v>
      </c>
      <c r="R163" s="156">
        <f>Q163*H163</f>
        <v>0</v>
      </c>
      <c r="S163" s="156">
        <v>0</v>
      </c>
      <c r="T163" s="157">
        <f>S163*H163</f>
        <v>0</v>
      </c>
      <c r="AR163" s="24" t="s">
        <v>147</v>
      </c>
      <c r="AT163" s="24" t="s">
        <v>142</v>
      </c>
      <c r="AU163" s="24" t="s">
        <v>84</v>
      </c>
      <c r="AY163" s="24" t="s">
        <v>140</v>
      </c>
      <c r="BE163" s="158">
        <f>IF(N163="základní",J163,0)</f>
        <v>0</v>
      </c>
      <c r="BF163" s="158">
        <f>IF(N163="snížená",J163,0)</f>
        <v>0</v>
      </c>
      <c r="BG163" s="158">
        <f>IF(N163="zákl. přenesená",J163,0)</f>
        <v>0</v>
      </c>
      <c r="BH163" s="158">
        <f>IF(N163="sníž. přenesená",J163,0)</f>
        <v>0</v>
      </c>
      <c r="BI163" s="158">
        <f>IF(N163="nulová",J163,0)</f>
        <v>0</v>
      </c>
      <c r="BJ163" s="24" t="s">
        <v>77</v>
      </c>
      <c r="BK163" s="158">
        <f>ROUND(I163*H163,2)</f>
        <v>0</v>
      </c>
      <c r="BL163" s="24" t="s">
        <v>147</v>
      </c>
      <c r="BM163" s="24" t="s">
        <v>242</v>
      </c>
    </row>
    <row r="164" spans="2:65" s="1" customFormat="1" ht="121.5">
      <c r="B164" s="38"/>
      <c r="D164" s="159" t="s">
        <v>149</v>
      </c>
      <c r="F164" s="160" t="s">
        <v>243</v>
      </c>
      <c r="L164" s="38"/>
      <c r="M164" s="161"/>
      <c r="N164" s="39"/>
      <c r="O164" s="39"/>
      <c r="P164" s="39"/>
      <c r="Q164" s="39"/>
      <c r="R164" s="39"/>
      <c r="S164" s="39"/>
      <c r="T164" s="67"/>
      <c r="AT164" s="24" t="s">
        <v>149</v>
      </c>
      <c r="AU164" s="24" t="s">
        <v>84</v>
      </c>
    </row>
    <row r="165" spans="2:65" s="1" customFormat="1" ht="25.5" customHeight="1">
      <c r="B165" s="147"/>
      <c r="C165" s="148" t="s">
        <v>244</v>
      </c>
      <c r="D165" s="148" t="s">
        <v>142</v>
      </c>
      <c r="E165" s="149" t="s">
        <v>245</v>
      </c>
      <c r="F165" s="150" t="s">
        <v>246</v>
      </c>
      <c r="G165" s="151" t="s">
        <v>183</v>
      </c>
      <c r="H165" s="152">
        <v>282</v>
      </c>
      <c r="I165" s="153"/>
      <c r="J165" s="153">
        <f>ROUND(I165*H165,2)</f>
        <v>0</v>
      </c>
      <c r="K165" s="150" t="s">
        <v>146</v>
      </c>
      <c r="L165" s="38"/>
      <c r="M165" s="154" t="s">
        <v>5</v>
      </c>
      <c r="N165" s="155" t="s">
        <v>43</v>
      </c>
      <c r="O165" s="156">
        <v>5.8000000000000003E-2</v>
      </c>
      <c r="P165" s="156">
        <f>O165*H165</f>
        <v>16.356000000000002</v>
      </c>
      <c r="Q165" s="156">
        <v>0</v>
      </c>
      <c r="R165" s="156">
        <f>Q165*H165</f>
        <v>0</v>
      </c>
      <c r="S165" s="156">
        <v>0</v>
      </c>
      <c r="T165" s="157">
        <f>S165*H165</f>
        <v>0</v>
      </c>
      <c r="AR165" s="24" t="s">
        <v>147</v>
      </c>
      <c r="AT165" s="24" t="s">
        <v>142</v>
      </c>
      <c r="AU165" s="24" t="s">
        <v>84</v>
      </c>
      <c r="AY165" s="24" t="s">
        <v>140</v>
      </c>
      <c r="BE165" s="158">
        <f>IF(N165="základní",J165,0)</f>
        <v>0</v>
      </c>
      <c r="BF165" s="158">
        <f>IF(N165="snížená",J165,0)</f>
        <v>0</v>
      </c>
      <c r="BG165" s="158">
        <f>IF(N165="zákl. přenesená",J165,0)</f>
        <v>0</v>
      </c>
      <c r="BH165" s="158">
        <f>IF(N165="sníž. přenesená",J165,0)</f>
        <v>0</v>
      </c>
      <c r="BI165" s="158">
        <f>IF(N165="nulová",J165,0)</f>
        <v>0</v>
      </c>
      <c r="BJ165" s="24" t="s">
        <v>77</v>
      </c>
      <c r="BK165" s="158">
        <f>ROUND(I165*H165,2)</f>
        <v>0</v>
      </c>
      <c r="BL165" s="24" t="s">
        <v>147</v>
      </c>
      <c r="BM165" s="24" t="s">
        <v>247</v>
      </c>
    </row>
    <row r="166" spans="2:65" s="1" customFormat="1" ht="121.5">
      <c r="B166" s="38"/>
      <c r="D166" s="159" t="s">
        <v>149</v>
      </c>
      <c r="F166" s="160" t="s">
        <v>248</v>
      </c>
      <c r="L166" s="38"/>
      <c r="M166" s="161"/>
      <c r="N166" s="39"/>
      <c r="O166" s="39"/>
      <c r="P166" s="39"/>
      <c r="Q166" s="39"/>
      <c r="R166" s="39"/>
      <c r="S166" s="39"/>
      <c r="T166" s="67"/>
      <c r="AT166" s="24" t="s">
        <v>149</v>
      </c>
      <c r="AU166" s="24" t="s">
        <v>84</v>
      </c>
    </row>
    <row r="167" spans="2:65" s="1" customFormat="1" ht="16.5" customHeight="1">
      <c r="B167" s="147"/>
      <c r="C167" s="176" t="s">
        <v>249</v>
      </c>
      <c r="D167" s="176" t="s">
        <v>250</v>
      </c>
      <c r="E167" s="177" t="s">
        <v>251</v>
      </c>
      <c r="F167" s="178" t="s">
        <v>252</v>
      </c>
      <c r="G167" s="179" t="s">
        <v>253</v>
      </c>
      <c r="H167" s="180">
        <v>4.2300000000000004</v>
      </c>
      <c r="I167" s="181"/>
      <c r="J167" s="181">
        <f>ROUND(I167*H167,2)</f>
        <v>0</v>
      </c>
      <c r="K167" s="178" t="s">
        <v>146</v>
      </c>
      <c r="L167" s="182"/>
      <c r="M167" s="183" t="s">
        <v>5</v>
      </c>
      <c r="N167" s="184" t="s">
        <v>43</v>
      </c>
      <c r="O167" s="156">
        <v>0</v>
      </c>
      <c r="P167" s="156">
        <f>O167*H167</f>
        <v>0</v>
      </c>
      <c r="Q167" s="156">
        <v>1E-3</v>
      </c>
      <c r="R167" s="156">
        <f>Q167*H167</f>
        <v>4.2300000000000003E-3</v>
      </c>
      <c r="S167" s="156">
        <v>0</v>
      </c>
      <c r="T167" s="157">
        <f>S167*H167</f>
        <v>0</v>
      </c>
      <c r="AR167" s="24" t="s">
        <v>191</v>
      </c>
      <c r="AT167" s="24" t="s">
        <v>250</v>
      </c>
      <c r="AU167" s="24" t="s">
        <v>84</v>
      </c>
      <c r="AY167" s="24" t="s">
        <v>140</v>
      </c>
      <c r="BE167" s="158">
        <f>IF(N167="základní",J167,0)</f>
        <v>0</v>
      </c>
      <c r="BF167" s="158">
        <f>IF(N167="snížená",J167,0)</f>
        <v>0</v>
      </c>
      <c r="BG167" s="158">
        <f>IF(N167="zákl. přenesená",J167,0)</f>
        <v>0</v>
      </c>
      <c r="BH167" s="158">
        <f>IF(N167="sníž. přenesená",J167,0)</f>
        <v>0</v>
      </c>
      <c r="BI167" s="158">
        <f>IF(N167="nulová",J167,0)</f>
        <v>0</v>
      </c>
      <c r="BJ167" s="24" t="s">
        <v>77</v>
      </c>
      <c r="BK167" s="158">
        <f>ROUND(I167*H167,2)</f>
        <v>0</v>
      </c>
      <c r="BL167" s="24" t="s">
        <v>147</v>
      </c>
      <c r="BM167" s="24" t="s">
        <v>254</v>
      </c>
    </row>
    <row r="168" spans="2:65" s="11" customFormat="1">
      <c r="B168" s="162"/>
      <c r="D168" s="159" t="s">
        <v>151</v>
      </c>
      <c r="F168" s="164" t="s">
        <v>255</v>
      </c>
      <c r="H168" s="165">
        <v>4.2300000000000004</v>
      </c>
      <c r="L168" s="162"/>
      <c r="M168" s="166"/>
      <c r="N168" s="167"/>
      <c r="O168" s="167"/>
      <c r="P168" s="167"/>
      <c r="Q168" s="167"/>
      <c r="R168" s="167"/>
      <c r="S168" s="167"/>
      <c r="T168" s="168"/>
      <c r="AT168" s="163" t="s">
        <v>151</v>
      </c>
      <c r="AU168" s="163" t="s">
        <v>84</v>
      </c>
      <c r="AV168" s="11" t="s">
        <v>84</v>
      </c>
      <c r="AW168" s="11" t="s">
        <v>6</v>
      </c>
      <c r="AX168" s="11" t="s">
        <v>77</v>
      </c>
      <c r="AY168" s="163" t="s">
        <v>140</v>
      </c>
    </row>
    <row r="169" spans="2:65" s="10" customFormat="1" ht="29.85" customHeight="1">
      <c r="B169" s="135"/>
      <c r="D169" s="136" t="s">
        <v>71</v>
      </c>
      <c r="E169" s="145" t="s">
        <v>84</v>
      </c>
      <c r="F169" s="145" t="s">
        <v>256</v>
      </c>
      <c r="J169" s="146">
        <f>BK169</f>
        <v>0</v>
      </c>
      <c r="L169" s="135"/>
      <c r="M169" s="139"/>
      <c r="N169" s="140"/>
      <c r="O169" s="140"/>
      <c r="P169" s="141">
        <f>SUM(P170:P244)</f>
        <v>116.14981700000001</v>
      </c>
      <c r="Q169" s="140"/>
      <c r="R169" s="141">
        <f>SUM(R170:R244)</f>
        <v>138.40236093999999</v>
      </c>
      <c r="S169" s="140"/>
      <c r="T169" s="142">
        <f>SUM(T170:T244)</f>
        <v>0</v>
      </c>
      <c r="AR169" s="136" t="s">
        <v>77</v>
      </c>
      <c r="AT169" s="143" t="s">
        <v>71</v>
      </c>
      <c r="AU169" s="143" t="s">
        <v>77</v>
      </c>
      <c r="AY169" s="136" t="s">
        <v>140</v>
      </c>
      <c r="BK169" s="144">
        <f>SUM(BK170:BK244)</f>
        <v>0</v>
      </c>
    </row>
    <row r="170" spans="2:65" s="1" customFormat="1" ht="25.5" customHeight="1">
      <c r="B170" s="147"/>
      <c r="C170" s="148" t="s">
        <v>257</v>
      </c>
      <c r="D170" s="148" t="s">
        <v>142</v>
      </c>
      <c r="E170" s="149" t="s">
        <v>258</v>
      </c>
      <c r="F170" s="150" t="s">
        <v>259</v>
      </c>
      <c r="G170" s="151" t="s">
        <v>145</v>
      </c>
      <c r="H170" s="152">
        <v>21.712</v>
      </c>
      <c r="I170" s="153"/>
      <c r="J170" s="153">
        <f>ROUND(I170*H170,2)</f>
        <v>0</v>
      </c>
      <c r="K170" s="150" t="s">
        <v>146</v>
      </c>
      <c r="L170" s="38"/>
      <c r="M170" s="154" t="s">
        <v>5</v>
      </c>
      <c r="N170" s="155" t="s">
        <v>43</v>
      </c>
      <c r="O170" s="156">
        <v>0.92</v>
      </c>
      <c r="P170" s="156">
        <f>O170*H170</f>
        <v>19.97504</v>
      </c>
      <c r="Q170" s="156">
        <v>0</v>
      </c>
      <c r="R170" s="156">
        <f>Q170*H170</f>
        <v>0</v>
      </c>
      <c r="S170" s="156">
        <v>0</v>
      </c>
      <c r="T170" s="157">
        <f>S170*H170</f>
        <v>0</v>
      </c>
      <c r="AR170" s="24" t="s">
        <v>147</v>
      </c>
      <c r="AT170" s="24" t="s">
        <v>142</v>
      </c>
      <c r="AU170" s="24" t="s">
        <v>84</v>
      </c>
      <c r="AY170" s="24" t="s">
        <v>140</v>
      </c>
      <c r="BE170" s="158">
        <f>IF(N170="základní",J170,0)</f>
        <v>0</v>
      </c>
      <c r="BF170" s="158">
        <f>IF(N170="snížená",J170,0)</f>
        <v>0</v>
      </c>
      <c r="BG170" s="158">
        <f>IF(N170="zákl. přenesená",J170,0)</f>
        <v>0</v>
      </c>
      <c r="BH170" s="158">
        <f>IF(N170="sníž. přenesená",J170,0)</f>
        <v>0</v>
      </c>
      <c r="BI170" s="158">
        <f>IF(N170="nulová",J170,0)</f>
        <v>0</v>
      </c>
      <c r="BJ170" s="24" t="s">
        <v>77</v>
      </c>
      <c r="BK170" s="158">
        <f>ROUND(I170*H170,2)</f>
        <v>0</v>
      </c>
      <c r="BL170" s="24" t="s">
        <v>147</v>
      </c>
      <c r="BM170" s="24" t="s">
        <v>260</v>
      </c>
    </row>
    <row r="171" spans="2:65" s="1" customFormat="1" ht="81">
      <c r="B171" s="38"/>
      <c r="D171" s="159" t="s">
        <v>149</v>
      </c>
      <c r="F171" s="160" t="s">
        <v>261</v>
      </c>
      <c r="L171" s="38"/>
      <c r="M171" s="161"/>
      <c r="N171" s="39"/>
      <c r="O171" s="39"/>
      <c r="P171" s="39"/>
      <c r="Q171" s="39"/>
      <c r="R171" s="39"/>
      <c r="S171" s="39"/>
      <c r="T171" s="67"/>
      <c r="AT171" s="24" t="s">
        <v>149</v>
      </c>
      <c r="AU171" s="24" t="s">
        <v>84</v>
      </c>
    </row>
    <row r="172" spans="2:65" s="11" customFormat="1">
      <c r="B172" s="162"/>
      <c r="D172" s="159" t="s">
        <v>151</v>
      </c>
      <c r="E172" s="163" t="s">
        <v>5</v>
      </c>
      <c r="F172" s="164" t="s">
        <v>262</v>
      </c>
      <c r="H172" s="165">
        <v>21.712</v>
      </c>
      <c r="L172" s="162"/>
      <c r="M172" s="166"/>
      <c r="N172" s="167"/>
      <c r="O172" s="167"/>
      <c r="P172" s="167"/>
      <c r="Q172" s="167"/>
      <c r="R172" s="167"/>
      <c r="S172" s="167"/>
      <c r="T172" s="168"/>
      <c r="AT172" s="163" t="s">
        <v>151</v>
      </c>
      <c r="AU172" s="163" t="s">
        <v>84</v>
      </c>
      <c r="AV172" s="11" t="s">
        <v>84</v>
      </c>
      <c r="AW172" s="11" t="s">
        <v>35</v>
      </c>
      <c r="AX172" s="11" t="s">
        <v>72</v>
      </c>
      <c r="AY172" s="163" t="s">
        <v>140</v>
      </c>
    </row>
    <row r="173" spans="2:65" s="12" customFormat="1">
      <c r="B173" s="169"/>
      <c r="D173" s="159" t="s">
        <v>151</v>
      </c>
      <c r="E173" s="170" t="s">
        <v>5</v>
      </c>
      <c r="F173" s="171" t="s">
        <v>153</v>
      </c>
      <c r="H173" s="172">
        <v>21.712</v>
      </c>
      <c r="L173" s="169"/>
      <c r="M173" s="173"/>
      <c r="N173" s="174"/>
      <c r="O173" s="174"/>
      <c r="P173" s="174"/>
      <c r="Q173" s="174"/>
      <c r="R173" s="174"/>
      <c r="S173" s="174"/>
      <c r="T173" s="175"/>
      <c r="AT173" s="170" t="s">
        <v>151</v>
      </c>
      <c r="AU173" s="170" t="s">
        <v>84</v>
      </c>
      <c r="AV173" s="12" t="s">
        <v>147</v>
      </c>
      <c r="AW173" s="12" t="s">
        <v>35</v>
      </c>
      <c r="AX173" s="12" t="s">
        <v>77</v>
      </c>
      <c r="AY173" s="170" t="s">
        <v>140</v>
      </c>
    </row>
    <row r="174" spans="2:65" s="1" customFormat="1" ht="38.25" customHeight="1">
      <c r="B174" s="147"/>
      <c r="C174" s="148" t="s">
        <v>10</v>
      </c>
      <c r="D174" s="148" t="s">
        <v>142</v>
      </c>
      <c r="E174" s="149" t="s">
        <v>263</v>
      </c>
      <c r="F174" s="150" t="s">
        <v>264</v>
      </c>
      <c r="G174" s="151" t="s">
        <v>183</v>
      </c>
      <c r="H174" s="152">
        <v>48.851999999999997</v>
      </c>
      <c r="I174" s="153"/>
      <c r="J174" s="153">
        <f>ROUND(I174*H174,2)</f>
        <v>0</v>
      </c>
      <c r="K174" s="150" t="s">
        <v>146</v>
      </c>
      <c r="L174" s="38"/>
      <c r="M174" s="154" t="s">
        <v>5</v>
      </c>
      <c r="N174" s="155" t="s">
        <v>43</v>
      </c>
      <c r="O174" s="156">
        <v>8.8999999999999996E-2</v>
      </c>
      <c r="P174" s="156">
        <f>O174*H174</f>
        <v>4.3478279999999998</v>
      </c>
      <c r="Q174" s="156">
        <v>3.1E-4</v>
      </c>
      <c r="R174" s="156">
        <f>Q174*H174</f>
        <v>1.5144119999999999E-2</v>
      </c>
      <c r="S174" s="156">
        <v>0</v>
      </c>
      <c r="T174" s="157">
        <f>S174*H174</f>
        <v>0</v>
      </c>
      <c r="AR174" s="24" t="s">
        <v>147</v>
      </c>
      <c r="AT174" s="24" t="s">
        <v>142</v>
      </c>
      <c r="AU174" s="24" t="s">
        <v>84</v>
      </c>
      <c r="AY174" s="24" t="s">
        <v>140</v>
      </c>
      <c r="BE174" s="158">
        <f>IF(N174="základní",J174,0)</f>
        <v>0</v>
      </c>
      <c r="BF174" s="158">
        <f>IF(N174="snížená",J174,0)</f>
        <v>0</v>
      </c>
      <c r="BG174" s="158">
        <f>IF(N174="zákl. přenesená",J174,0)</f>
        <v>0</v>
      </c>
      <c r="BH174" s="158">
        <f>IF(N174="sníž. přenesená",J174,0)</f>
        <v>0</v>
      </c>
      <c r="BI174" s="158">
        <f>IF(N174="nulová",J174,0)</f>
        <v>0</v>
      </c>
      <c r="BJ174" s="24" t="s">
        <v>77</v>
      </c>
      <c r="BK174" s="158">
        <f>ROUND(I174*H174,2)</f>
        <v>0</v>
      </c>
      <c r="BL174" s="24" t="s">
        <v>147</v>
      </c>
      <c r="BM174" s="24" t="s">
        <v>265</v>
      </c>
    </row>
    <row r="175" spans="2:65" s="1" customFormat="1" ht="189">
      <c r="B175" s="38"/>
      <c r="D175" s="159" t="s">
        <v>149</v>
      </c>
      <c r="F175" s="160" t="s">
        <v>266</v>
      </c>
      <c r="L175" s="38"/>
      <c r="M175" s="161"/>
      <c r="N175" s="39"/>
      <c r="O175" s="39"/>
      <c r="P175" s="39"/>
      <c r="Q175" s="39"/>
      <c r="R175" s="39"/>
      <c r="S175" s="39"/>
      <c r="T175" s="67"/>
      <c r="AT175" s="24" t="s">
        <v>149</v>
      </c>
      <c r="AU175" s="24" t="s">
        <v>84</v>
      </c>
    </row>
    <row r="176" spans="2:65" s="11" customFormat="1">
      <c r="B176" s="162"/>
      <c r="D176" s="159" t="s">
        <v>151</v>
      </c>
      <c r="E176" s="163" t="s">
        <v>5</v>
      </c>
      <c r="F176" s="164" t="s">
        <v>267</v>
      </c>
      <c r="H176" s="165">
        <v>48.851999999999997</v>
      </c>
      <c r="L176" s="162"/>
      <c r="M176" s="166"/>
      <c r="N176" s="167"/>
      <c r="O176" s="167"/>
      <c r="P176" s="167"/>
      <c r="Q176" s="167"/>
      <c r="R176" s="167"/>
      <c r="S176" s="167"/>
      <c r="T176" s="168"/>
      <c r="AT176" s="163" t="s">
        <v>151</v>
      </c>
      <c r="AU176" s="163" t="s">
        <v>84</v>
      </c>
      <c r="AV176" s="11" t="s">
        <v>84</v>
      </c>
      <c r="AW176" s="11" t="s">
        <v>35</v>
      </c>
      <c r="AX176" s="11" t="s">
        <v>72</v>
      </c>
      <c r="AY176" s="163" t="s">
        <v>140</v>
      </c>
    </row>
    <row r="177" spans="2:65" s="12" customFormat="1">
      <c r="B177" s="169"/>
      <c r="D177" s="159" t="s">
        <v>151</v>
      </c>
      <c r="E177" s="170" t="s">
        <v>5</v>
      </c>
      <c r="F177" s="171" t="s">
        <v>153</v>
      </c>
      <c r="H177" s="172">
        <v>48.851999999999997</v>
      </c>
      <c r="L177" s="169"/>
      <c r="M177" s="173"/>
      <c r="N177" s="174"/>
      <c r="O177" s="174"/>
      <c r="P177" s="174"/>
      <c r="Q177" s="174"/>
      <c r="R177" s="174"/>
      <c r="S177" s="174"/>
      <c r="T177" s="175"/>
      <c r="AT177" s="170" t="s">
        <v>151</v>
      </c>
      <c r="AU177" s="170" t="s">
        <v>84</v>
      </c>
      <c r="AV177" s="12" t="s">
        <v>147</v>
      </c>
      <c r="AW177" s="12" t="s">
        <v>35</v>
      </c>
      <c r="AX177" s="12" t="s">
        <v>77</v>
      </c>
      <c r="AY177" s="170" t="s">
        <v>140</v>
      </c>
    </row>
    <row r="178" spans="2:65" s="1" customFormat="1" ht="16.5" customHeight="1">
      <c r="B178" s="147"/>
      <c r="C178" s="176" t="s">
        <v>268</v>
      </c>
      <c r="D178" s="176" t="s">
        <v>250</v>
      </c>
      <c r="E178" s="177" t="s">
        <v>269</v>
      </c>
      <c r="F178" s="178" t="s">
        <v>270</v>
      </c>
      <c r="G178" s="179" t="s">
        <v>183</v>
      </c>
      <c r="H178" s="180">
        <v>48.851999999999997</v>
      </c>
      <c r="I178" s="181"/>
      <c r="J178" s="181">
        <f>ROUND(I178*H178,2)</f>
        <v>0</v>
      </c>
      <c r="K178" s="178" t="s">
        <v>146</v>
      </c>
      <c r="L178" s="182"/>
      <c r="M178" s="183" t="s">
        <v>5</v>
      </c>
      <c r="N178" s="184" t="s">
        <v>43</v>
      </c>
      <c r="O178" s="156">
        <v>0</v>
      </c>
      <c r="P178" s="156">
        <f>O178*H178</f>
        <v>0</v>
      </c>
      <c r="Q178" s="156">
        <v>2.9999999999999997E-4</v>
      </c>
      <c r="R178" s="156">
        <f>Q178*H178</f>
        <v>1.4655599999999998E-2</v>
      </c>
      <c r="S178" s="156">
        <v>0</v>
      </c>
      <c r="T178" s="157">
        <f>S178*H178</f>
        <v>0</v>
      </c>
      <c r="AR178" s="24" t="s">
        <v>191</v>
      </c>
      <c r="AT178" s="24" t="s">
        <v>250</v>
      </c>
      <c r="AU178" s="24" t="s">
        <v>84</v>
      </c>
      <c r="AY178" s="24" t="s">
        <v>140</v>
      </c>
      <c r="BE178" s="158">
        <f>IF(N178="základní",J178,0)</f>
        <v>0</v>
      </c>
      <c r="BF178" s="158">
        <f>IF(N178="snížená",J178,0)</f>
        <v>0</v>
      </c>
      <c r="BG178" s="158">
        <f>IF(N178="zákl. přenesená",J178,0)</f>
        <v>0</v>
      </c>
      <c r="BH178" s="158">
        <f>IF(N178="sníž. přenesená",J178,0)</f>
        <v>0</v>
      </c>
      <c r="BI178" s="158">
        <f>IF(N178="nulová",J178,0)</f>
        <v>0</v>
      </c>
      <c r="BJ178" s="24" t="s">
        <v>77</v>
      </c>
      <c r="BK178" s="158">
        <f>ROUND(I178*H178,2)</f>
        <v>0</v>
      </c>
      <c r="BL178" s="24" t="s">
        <v>147</v>
      </c>
      <c r="BM178" s="24" t="s">
        <v>271</v>
      </c>
    </row>
    <row r="179" spans="2:65" s="1" customFormat="1" ht="16.5" customHeight="1">
      <c r="B179" s="147"/>
      <c r="C179" s="148" t="s">
        <v>272</v>
      </c>
      <c r="D179" s="148" t="s">
        <v>142</v>
      </c>
      <c r="E179" s="149" t="s">
        <v>273</v>
      </c>
      <c r="F179" s="150" t="s">
        <v>274</v>
      </c>
      <c r="G179" s="151" t="s">
        <v>145</v>
      </c>
      <c r="H179" s="152">
        <v>1.764</v>
      </c>
      <c r="I179" s="153"/>
      <c r="J179" s="153">
        <f>ROUND(I179*H179,2)</f>
        <v>0</v>
      </c>
      <c r="K179" s="150" t="s">
        <v>146</v>
      </c>
      <c r="L179" s="38"/>
      <c r="M179" s="154" t="s">
        <v>5</v>
      </c>
      <c r="N179" s="155" t="s">
        <v>43</v>
      </c>
      <c r="O179" s="156">
        <v>1.89</v>
      </c>
      <c r="P179" s="156">
        <f>O179*H179</f>
        <v>3.3339599999999998</v>
      </c>
      <c r="Q179" s="156">
        <v>0</v>
      </c>
      <c r="R179" s="156">
        <f>Q179*H179</f>
        <v>0</v>
      </c>
      <c r="S179" s="156">
        <v>0</v>
      </c>
      <c r="T179" s="157">
        <f>S179*H179</f>
        <v>0</v>
      </c>
      <c r="AR179" s="24" t="s">
        <v>147</v>
      </c>
      <c r="AT179" s="24" t="s">
        <v>142</v>
      </c>
      <c r="AU179" s="24" t="s">
        <v>84</v>
      </c>
      <c r="AY179" s="24" t="s">
        <v>140</v>
      </c>
      <c r="BE179" s="158">
        <f>IF(N179="základní",J179,0)</f>
        <v>0</v>
      </c>
      <c r="BF179" s="158">
        <f>IF(N179="snížená",J179,0)</f>
        <v>0</v>
      </c>
      <c r="BG179" s="158">
        <f>IF(N179="zákl. přenesená",J179,0)</f>
        <v>0</v>
      </c>
      <c r="BH179" s="158">
        <f>IF(N179="sníž. přenesená",J179,0)</f>
        <v>0</v>
      </c>
      <c r="BI179" s="158">
        <f>IF(N179="nulová",J179,0)</f>
        <v>0</v>
      </c>
      <c r="BJ179" s="24" t="s">
        <v>77</v>
      </c>
      <c r="BK179" s="158">
        <f>ROUND(I179*H179,2)</f>
        <v>0</v>
      </c>
      <c r="BL179" s="24" t="s">
        <v>147</v>
      </c>
      <c r="BM179" s="24" t="s">
        <v>275</v>
      </c>
    </row>
    <row r="180" spans="2:65" s="1" customFormat="1" ht="40.5">
      <c r="B180" s="38"/>
      <c r="D180" s="159" t="s">
        <v>149</v>
      </c>
      <c r="F180" s="160" t="s">
        <v>276</v>
      </c>
      <c r="L180" s="38"/>
      <c r="M180" s="161"/>
      <c r="N180" s="39"/>
      <c r="O180" s="39"/>
      <c r="P180" s="39"/>
      <c r="Q180" s="39"/>
      <c r="R180" s="39"/>
      <c r="S180" s="39"/>
      <c r="T180" s="67"/>
      <c r="AT180" s="24" t="s">
        <v>149</v>
      </c>
      <c r="AU180" s="24" t="s">
        <v>84</v>
      </c>
    </row>
    <row r="181" spans="2:65" s="11" customFormat="1">
      <c r="B181" s="162"/>
      <c r="D181" s="159" t="s">
        <v>151</v>
      </c>
      <c r="E181" s="163" t="s">
        <v>5</v>
      </c>
      <c r="F181" s="164" t="s">
        <v>277</v>
      </c>
      <c r="H181" s="165">
        <v>1.764</v>
      </c>
      <c r="L181" s="162"/>
      <c r="M181" s="166"/>
      <c r="N181" s="167"/>
      <c r="O181" s="167"/>
      <c r="P181" s="167"/>
      <c r="Q181" s="167"/>
      <c r="R181" s="167"/>
      <c r="S181" s="167"/>
      <c r="T181" s="168"/>
      <c r="AT181" s="163" t="s">
        <v>151</v>
      </c>
      <c r="AU181" s="163" t="s">
        <v>84</v>
      </c>
      <c r="AV181" s="11" t="s">
        <v>84</v>
      </c>
      <c r="AW181" s="11" t="s">
        <v>35</v>
      </c>
      <c r="AX181" s="11" t="s">
        <v>72</v>
      </c>
      <c r="AY181" s="163" t="s">
        <v>140</v>
      </c>
    </row>
    <row r="182" spans="2:65" s="12" customFormat="1">
      <c r="B182" s="169"/>
      <c r="D182" s="159" t="s">
        <v>151</v>
      </c>
      <c r="E182" s="170" t="s">
        <v>5</v>
      </c>
      <c r="F182" s="171" t="s">
        <v>153</v>
      </c>
      <c r="H182" s="172">
        <v>1.764</v>
      </c>
      <c r="L182" s="169"/>
      <c r="M182" s="173"/>
      <c r="N182" s="174"/>
      <c r="O182" s="174"/>
      <c r="P182" s="174"/>
      <c r="Q182" s="174"/>
      <c r="R182" s="174"/>
      <c r="S182" s="174"/>
      <c r="T182" s="175"/>
      <c r="AT182" s="170" t="s">
        <v>151</v>
      </c>
      <c r="AU182" s="170" t="s">
        <v>84</v>
      </c>
      <c r="AV182" s="12" t="s">
        <v>147</v>
      </c>
      <c r="AW182" s="12" t="s">
        <v>35</v>
      </c>
      <c r="AX182" s="12" t="s">
        <v>77</v>
      </c>
      <c r="AY182" s="170" t="s">
        <v>140</v>
      </c>
    </row>
    <row r="183" spans="2:65" s="1" customFormat="1" ht="16.5" customHeight="1">
      <c r="B183" s="147"/>
      <c r="C183" s="148" t="s">
        <v>278</v>
      </c>
      <c r="D183" s="148" t="s">
        <v>142</v>
      </c>
      <c r="E183" s="149" t="s">
        <v>279</v>
      </c>
      <c r="F183" s="150" t="s">
        <v>280</v>
      </c>
      <c r="G183" s="151" t="s">
        <v>281</v>
      </c>
      <c r="H183" s="152">
        <v>27.14</v>
      </c>
      <c r="I183" s="153"/>
      <c r="J183" s="153">
        <f>ROUND(I183*H183,2)</f>
        <v>0</v>
      </c>
      <c r="K183" s="150" t="s">
        <v>146</v>
      </c>
      <c r="L183" s="38"/>
      <c r="M183" s="154" t="s">
        <v>5</v>
      </c>
      <c r="N183" s="155" t="s">
        <v>43</v>
      </c>
      <c r="O183" s="156">
        <v>6.5000000000000002E-2</v>
      </c>
      <c r="P183" s="156">
        <f>O183*H183</f>
        <v>1.7641</v>
      </c>
      <c r="Q183" s="156">
        <v>1.16E-3</v>
      </c>
      <c r="R183" s="156">
        <f>Q183*H183</f>
        <v>3.1482400000000001E-2</v>
      </c>
      <c r="S183" s="156">
        <v>0</v>
      </c>
      <c r="T183" s="157">
        <f>S183*H183</f>
        <v>0</v>
      </c>
      <c r="AR183" s="24" t="s">
        <v>147</v>
      </c>
      <c r="AT183" s="24" t="s">
        <v>142</v>
      </c>
      <c r="AU183" s="24" t="s">
        <v>84</v>
      </c>
      <c r="AY183" s="24" t="s">
        <v>140</v>
      </c>
      <c r="BE183" s="158">
        <f>IF(N183="základní",J183,0)</f>
        <v>0</v>
      </c>
      <c r="BF183" s="158">
        <f>IF(N183="snížená",J183,0)</f>
        <v>0</v>
      </c>
      <c r="BG183" s="158">
        <f>IF(N183="zákl. přenesená",J183,0)</f>
        <v>0</v>
      </c>
      <c r="BH183" s="158">
        <f>IF(N183="sníž. přenesená",J183,0)</f>
        <v>0</v>
      </c>
      <c r="BI183" s="158">
        <f>IF(N183="nulová",J183,0)</f>
        <v>0</v>
      </c>
      <c r="BJ183" s="24" t="s">
        <v>77</v>
      </c>
      <c r="BK183" s="158">
        <f>ROUND(I183*H183,2)</f>
        <v>0</v>
      </c>
      <c r="BL183" s="24" t="s">
        <v>147</v>
      </c>
      <c r="BM183" s="24" t="s">
        <v>282</v>
      </c>
    </row>
    <row r="184" spans="2:65" s="1" customFormat="1" ht="54">
      <c r="B184" s="38"/>
      <c r="D184" s="159" t="s">
        <v>149</v>
      </c>
      <c r="F184" s="160" t="s">
        <v>283</v>
      </c>
      <c r="L184" s="38"/>
      <c r="M184" s="161"/>
      <c r="N184" s="39"/>
      <c r="O184" s="39"/>
      <c r="P184" s="39"/>
      <c r="Q184" s="39"/>
      <c r="R184" s="39"/>
      <c r="S184" s="39"/>
      <c r="T184" s="67"/>
      <c r="AT184" s="24" t="s">
        <v>149</v>
      </c>
      <c r="AU184" s="24" t="s">
        <v>84</v>
      </c>
    </row>
    <row r="185" spans="2:65" s="11" customFormat="1">
      <c r="B185" s="162"/>
      <c r="D185" s="159" t="s">
        <v>151</v>
      </c>
      <c r="E185" s="163" t="s">
        <v>5</v>
      </c>
      <c r="F185" s="164" t="s">
        <v>284</v>
      </c>
      <c r="H185" s="165">
        <v>27.14</v>
      </c>
      <c r="L185" s="162"/>
      <c r="M185" s="166"/>
      <c r="N185" s="167"/>
      <c r="O185" s="167"/>
      <c r="P185" s="167"/>
      <c r="Q185" s="167"/>
      <c r="R185" s="167"/>
      <c r="S185" s="167"/>
      <c r="T185" s="168"/>
      <c r="AT185" s="163" t="s">
        <v>151</v>
      </c>
      <c r="AU185" s="163" t="s">
        <v>84</v>
      </c>
      <c r="AV185" s="11" t="s">
        <v>84</v>
      </c>
      <c r="AW185" s="11" t="s">
        <v>35</v>
      </c>
      <c r="AX185" s="11" t="s">
        <v>72</v>
      </c>
      <c r="AY185" s="163" t="s">
        <v>140</v>
      </c>
    </row>
    <row r="186" spans="2:65" s="12" customFormat="1">
      <c r="B186" s="169"/>
      <c r="D186" s="159" t="s">
        <v>151</v>
      </c>
      <c r="E186" s="170" t="s">
        <v>5</v>
      </c>
      <c r="F186" s="171" t="s">
        <v>153</v>
      </c>
      <c r="H186" s="172">
        <v>27.14</v>
      </c>
      <c r="L186" s="169"/>
      <c r="M186" s="173"/>
      <c r="N186" s="174"/>
      <c r="O186" s="174"/>
      <c r="P186" s="174"/>
      <c r="Q186" s="174"/>
      <c r="R186" s="174"/>
      <c r="S186" s="174"/>
      <c r="T186" s="175"/>
      <c r="AT186" s="170" t="s">
        <v>151</v>
      </c>
      <c r="AU186" s="170" t="s">
        <v>84</v>
      </c>
      <c r="AV186" s="12" t="s">
        <v>147</v>
      </c>
      <c r="AW186" s="12" t="s">
        <v>35</v>
      </c>
      <c r="AX186" s="12" t="s">
        <v>77</v>
      </c>
      <c r="AY186" s="170" t="s">
        <v>140</v>
      </c>
    </row>
    <row r="187" spans="2:65" s="1" customFormat="1" ht="25.5" customHeight="1">
      <c r="B187" s="147"/>
      <c r="C187" s="148" t="s">
        <v>285</v>
      </c>
      <c r="D187" s="148" t="s">
        <v>142</v>
      </c>
      <c r="E187" s="149" t="s">
        <v>286</v>
      </c>
      <c r="F187" s="150" t="s">
        <v>287</v>
      </c>
      <c r="G187" s="151" t="s">
        <v>145</v>
      </c>
      <c r="H187" s="152">
        <v>13.228</v>
      </c>
      <c r="I187" s="153"/>
      <c r="J187" s="153">
        <f>ROUND(I187*H187,2)</f>
        <v>0</v>
      </c>
      <c r="K187" s="150" t="s">
        <v>146</v>
      </c>
      <c r="L187" s="38"/>
      <c r="M187" s="154" t="s">
        <v>5</v>
      </c>
      <c r="N187" s="155" t="s">
        <v>43</v>
      </c>
      <c r="O187" s="156">
        <v>1.085</v>
      </c>
      <c r="P187" s="156">
        <f>O187*H187</f>
        <v>14.35238</v>
      </c>
      <c r="Q187" s="156">
        <v>2.16</v>
      </c>
      <c r="R187" s="156">
        <f>Q187*H187</f>
        <v>28.572480000000002</v>
      </c>
      <c r="S187" s="156">
        <v>0</v>
      </c>
      <c r="T187" s="157">
        <f>S187*H187</f>
        <v>0</v>
      </c>
      <c r="AR187" s="24" t="s">
        <v>147</v>
      </c>
      <c r="AT187" s="24" t="s">
        <v>142</v>
      </c>
      <c r="AU187" s="24" t="s">
        <v>84</v>
      </c>
      <c r="AY187" s="24" t="s">
        <v>140</v>
      </c>
      <c r="BE187" s="158">
        <f>IF(N187="základní",J187,0)</f>
        <v>0</v>
      </c>
      <c r="BF187" s="158">
        <f>IF(N187="snížená",J187,0)</f>
        <v>0</v>
      </c>
      <c r="BG187" s="158">
        <f>IF(N187="zákl. přenesená",J187,0)</f>
        <v>0</v>
      </c>
      <c r="BH187" s="158">
        <f>IF(N187="sníž. přenesená",J187,0)</f>
        <v>0</v>
      </c>
      <c r="BI187" s="158">
        <f>IF(N187="nulová",J187,0)</f>
        <v>0</v>
      </c>
      <c r="BJ187" s="24" t="s">
        <v>77</v>
      </c>
      <c r="BK187" s="158">
        <f>ROUND(I187*H187,2)</f>
        <v>0</v>
      </c>
      <c r="BL187" s="24" t="s">
        <v>147</v>
      </c>
      <c r="BM187" s="24" t="s">
        <v>288</v>
      </c>
    </row>
    <row r="188" spans="2:65" s="1" customFormat="1" ht="40.5">
      <c r="B188" s="38"/>
      <c r="D188" s="159" t="s">
        <v>149</v>
      </c>
      <c r="F188" s="160" t="s">
        <v>289</v>
      </c>
      <c r="L188" s="38"/>
      <c r="M188" s="161"/>
      <c r="N188" s="39"/>
      <c r="O188" s="39"/>
      <c r="P188" s="39"/>
      <c r="Q188" s="39"/>
      <c r="R188" s="39"/>
      <c r="S188" s="39"/>
      <c r="T188" s="67"/>
      <c r="AT188" s="24" t="s">
        <v>149</v>
      </c>
      <c r="AU188" s="24" t="s">
        <v>84</v>
      </c>
    </row>
    <row r="189" spans="2:65" s="11" customFormat="1">
      <c r="B189" s="162"/>
      <c r="D189" s="159" t="s">
        <v>151</v>
      </c>
      <c r="E189" s="163" t="s">
        <v>5</v>
      </c>
      <c r="F189" s="164" t="s">
        <v>290</v>
      </c>
      <c r="H189" s="165">
        <v>0.39300000000000002</v>
      </c>
      <c r="L189" s="162"/>
      <c r="M189" s="166"/>
      <c r="N189" s="167"/>
      <c r="O189" s="167"/>
      <c r="P189" s="167"/>
      <c r="Q189" s="167"/>
      <c r="R189" s="167"/>
      <c r="S189" s="167"/>
      <c r="T189" s="168"/>
      <c r="AT189" s="163" t="s">
        <v>151</v>
      </c>
      <c r="AU189" s="163" t="s">
        <v>84</v>
      </c>
      <c r="AV189" s="11" t="s">
        <v>84</v>
      </c>
      <c r="AW189" s="11" t="s">
        <v>35</v>
      </c>
      <c r="AX189" s="11" t="s">
        <v>72</v>
      </c>
      <c r="AY189" s="163" t="s">
        <v>140</v>
      </c>
    </row>
    <row r="190" spans="2:65" s="11" customFormat="1">
      <c r="B190" s="162"/>
      <c r="D190" s="159" t="s">
        <v>151</v>
      </c>
      <c r="E190" s="163" t="s">
        <v>5</v>
      </c>
      <c r="F190" s="164" t="s">
        <v>290</v>
      </c>
      <c r="H190" s="165">
        <v>0.39300000000000002</v>
      </c>
      <c r="L190" s="162"/>
      <c r="M190" s="166"/>
      <c r="N190" s="167"/>
      <c r="O190" s="167"/>
      <c r="P190" s="167"/>
      <c r="Q190" s="167"/>
      <c r="R190" s="167"/>
      <c r="S190" s="167"/>
      <c r="T190" s="168"/>
      <c r="AT190" s="163" t="s">
        <v>151</v>
      </c>
      <c r="AU190" s="163" t="s">
        <v>84</v>
      </c>
      <c r="AV190" s="11" t="s">
        <v>84</v>
      </c>
      <c r="AW190" s="11" t="s">
        <v>35</v>
      </c>
      <c r="AX190" s="11" t="s">
        <v>72</v>
      </c>
      <c r="AY190" s="163" t="s">
        <v>140</v>
      </c>
    </row>
    <row r="191" spans="2:65" s="11" customFormat="1">
      <c r="B191" s="162"/>
      <c r="D191" s="159" t="s">
        <v>151</v>
      </c>
      <c r="E191" s="163" t="s">
        <v>5</v>
      </c>
      <c r="F191" s="164" t="s">
        <v>291</v>
      </c>
      <c r="H191" s="165">
        <v>0.12</v>
      </c>
      <c r="L191" s="162"/>
      <c r="M191" s="166"/>
      <c r="N191" s="167"/>
      <c r="O191" s="167"/>
      <c r="P191" s="167"/>
      <c r="Q191" s="167"/>
      <c r="R191" s="167"/>
      <c r="S191" s="167"/>
      <c r="T191" s="168"/>
      <c r="AT191" s="163" t="s">
        <v>151</v>
      </c>
      <c r="AU191" s="163" t="s">
        <v>84</v>
      </c>
      <c r="AV191" s="11" t="s">
        <v>84</v>
      </c>
      <c r="AW191" s="11" t="s">
        <v>35</v>
      </c>
      <c r="AX191" s="11" t="s">
        <v>72</v>
      </c>
      <c r="AY191" s="163" t="s">
        <v>140</v>
      </c>
    </row>
    <row r="192" spans="2:65" s="11" customFormat="1">
      <c r="B192" s="162"/>
      <c r="D192" s="159" t="s">
        <v>151</v>
      </c>
      <c r="E192" s="163" t="s">
        <v>5</v>
      </c>
      <c r="F192" s="164" t="s">
        <v>292</v>
      </c>
      <c r="H192" s="165">
        <v>1.4810000000000001</v>
      </c>
      <c r="L192" s="162"/>
      <c r="M192" s="166"/>
      <c r="N192" s="167"/>
      <c r="O192" s="167"/>
      <c r="P192" s="167"/>
      <c r="Q192" s="167"/>
      <c r="R192" s="167"/>
      <c r="S192" s="167"/>
      <c r="T192" s="168"/>
      <c r="AT192" s="163" t="s">
        <v>151</v>
      </c>
      <c r="AU192" s="163" t="s">
        <v>84</v>
      </c>
      <c r="AV192" s="11" t="s">
        <v>84</v>
      </c>
      <c r="AW192" s="11" t="s">
        <v>35</v>
      </c>
      <c r="AX192" s="11" t="s">
        <v>72</v>
      </c>
      <c r="AY192" s="163" t="s">
        <v>140</v>
      </c>
    </row>
    <row r="193" spans="2:65" s="11" customFormat="1">
      <c r="B193" s="162"/>
      <c r="D193" s="159" t="s">
        <v>151</v>
      </c>
      <c r="E193" s="163" t="s">
        <v>5</v>
      </c>
      <c r="F193" s="164" t="s">
        <v>293</v>
      </c>
      <c r="H193" s="165">
        <v>0.24</v>
      </c>
      <c r="L193" s="162"/>
      <c r="M193" s="166"/>
      <c r="N193" s="167"/>
      <c r="O193" s="167"/>
      <c r="P193" s="167"/>
      <c r="Q193" s="167"/>
      <c r="R193" s="167"/>
      <c r="S193" s="167"/>
      <c r="T193" s="168"/>
      <c r="AT193" s="163" t="s">
        <v>151</v>
      </c>
      <c r="AU193" s="163" t="s">
        <v>84</v>
      </c>
      <c r="AV193" s="11" t="s">
        <v>84</v>
      </c>
      <c r="AW193" s="11" t="s">
        <v>35</v>
      </c>
      <c r="AX193" s="11" t="s">
        <v>72</v>
      </c>
      <c r="AY193" s="163" t="s">
        <v>140</v>
      </c>
    </row>
    <row r="194" spans="2:65" s="11" customFormat="1">
      <c r="B194" s="162"/>
      <c r="D194" s="159" t="s">
        <v>151</v>
      </c>
      <c r="E194" s="163" t="s">
        <v>5</v>
      </c>
      <c r="F194" s="164" t="s">
        <v>294</v>
      </c>
      <c r="H194" s="165">
        <v>0.61199999999999999</v>
      </c>
      <c r="L194" s="162"/>
      <c r="M194" s="166"/>
      <c r="N194" s="167"/>
      <c r="O194" s="167"/>
      <c r="P194" s="167"/>
      <c r="Q194" s="167"/>
      <c r="R194" s="167"/>
      <c r="S194" s="167"/>
      <c r="T194" s="168"/>
      <c r="AT194" s="163" t="s">
        <v>151</v>
      </c>
      <c r="AU194" s="163" t="s">
        <v>84</v>
      </c>
      <c r="AV194" s="11" t="s">
        <v>84</v>
      </c>
      <c r="AW194" s="11" t="s">
        <v>35</v>
      </c>
      <c r="AX194" s="11" t="s">
        <v>72</v>
      </c>
      <c r="AY194" s="163" t="s">
        <v>140</v>
      </c>
    </row>
    <row r="195" spans="2:65" s="11" customFormat="1">
      <c r="B195" s="162"/>
      <c r="D195" s="159" t="s">
        <v>151</v>
      </c>
      <c r="E195" s="163" t="s">
        <v>5</v>
      </c>
      <c r="F195" s="164" t="s">
        <v>295</v>
      </c>
      <c r="H195" s="165">
        <v>1.466</v>
      </c>
      <c r="L195" s="162"/>
      <c r="M195" s="166"/>
      <c r="N195" s="167"/>
      <c r="O195" s="167"/>
      <c r="P195" s="167"/>
      <c r="Q195" s="167"/>
      <c r="R195" s="167"/>
      <c r="S195" s="167"/>
      <c r="T195" s="168"/>
      <c r="AT195" s="163" t="s">
        <v>151</v>
      </c>
      <c r="AU195" s="163" t="s">
        <v>84</v>
      </c>
      <c r="AV195" s="11" t="s">
        <v>84</v>
      </c>
      <c r="AW195" s="11" t="s">
        <v>35</v>
      </c>
      <c r="AX195" s="11" t="s">
        <v>72</v>
      </c>
      <c r="AY195" s="163" t="s">
        <v>140</v>
      </c>
    </row>
    <row r="196" spans="2:65" s="11" customFormat="1">
      <c r="B196" s="162"/>
      <c r="D196" s="159" t="s">
        <v>151</v>
      </c>
      <c r="E196" s="163" t="s">
        <v>5</v>
      </c>
      <c r="F196" s="164" t="s">
        <v>296</v>
      </c>
      <c r="H196" s="165">
        <v>0.56200000000000006</v>
      </c>
      <c r="L196" s="162"/>
      <c r="M196" s="166"/>
      <c r="N196" s="167"/>
      <c r="O196" s="167"/>
      <c r="P196" s="167"/>
      <c r="Q196" s="167"/>
      <c r="R196" s="167"/>
      <c r="S196" s="167"/>
      <c r="T196" s="168"/>
      <c r="AT196" s="163" t="s">
        <v>151</v>
      </c>
      <c r="AU196" s="163" t="s">
        <v>84</v>
      </c>
      <c r="AV196" s="11" t="s">
        <v>84</v>
      </c>
      <c r="AW196" s="11" t="s">
        <v>35</v>
      </c>
      <c r="AX196" s="11" t="s">
        <v>72</v>
      </c>
      <c r="AY196" s="163" t="s">
        <v>140</v>
      </c>
    </row>
    <row r="197" spans="2:65" s="11" customFormat="1">
      <c r="B197" s="162"/>
      <c r="D197" s="159" t="s">
        <v>151</v>
      </c>
      <c r="E197" s="163" t="s">
        <v>5</v>
      </c>
      <c r="F197" s="164" t="s">
        <v>297</v>
      </c>
      <c r="H197" s="165">
        <v>0.23100000000000001</v>
      </c>
      <c r="L197" s="162"/>
      <c r="M197" s="166"/>
      <c r="N197" s="167"/>
      <c r="O197" s="167"/>
      <c r="P197" s="167"/>
      <c r="Q197" s="167"/>
      <c r="R197" s="167"/>
      <c r="S197" s="167"/>
      <c r="T197" s="168"/>
      <c r="AT197" s="163" t="s">
        <v>151</v>
      </c>
      <c r="AU197" s="163" t="s">
        <v>84</v>
      </c>
      <c r="AV197" s="11" t="s">
        <v>84</v>
      </c>
      <c r="AW197" s="11" t="s">
        <v>35</v>
      </c>
      <c r="AX197" s="11" t="s">
        <v>72</v>
      </c>
      <c r="AY197" s="163" t="s">
        <v>140</v>
      </c>
    </row>
    <row r="198" spans="2:65" s="11" customFormat="1">
      <c r="B198" s="162"/>
      <c r="D198" s="159" t="s">
        <v>151</v>
      </c>
      <c r="E198" s="163" t="s">
        <v>5</v>
      </c>
      <c r="F198" s="164" t="s">
        <v>298</v>
      </c>
      <c r="H198" s="165">
        <v>0.63</v>
      </c>
      <c r="L198" s="162"/>
      <c r="M198" s="166"/>
      <c r="N198" s="167"/>
      <c r="O198" s="167"/>
      <c r="P198" s="167"/>
      <c r="Q198" s="167"/>
      <c r="R198" s="167"/>
      <c r="S198" s="167"/>
      <c r="T198" s="168"/>
      <c r="AT198" s="163" t="s">
        <v>151</v>
      </c>
      <c r="AU198" s="163" t="s">
        <v>84</v>
      </c>
      <c r="AV198" s="11" t="s">
        <v>84</v>
      </c>
      <c r="AW198" s="11" t="s">
        <v>35</v>
      </c>
      <c r="AX198" s="11" t="s">
        <v>72</v>
      </c>
      <c r="AY198" s="163" t="s">
        <v>140</v>
      </c>
    </row>
    <row r="199" spans="2:65" s="11" customFormat="1">
      <c r="B199" s="162"/>
      <c r="D199" s="159" t="s">
        <v>151</v>
      </c>
      <c r="E199" s="163" t="s">
        <v>5</v>
      </c>
      <c r="F199" s="164" t="s">
        <v>299</v>
      </c>
      <c r="H199" s="165">
        <v>7.1</v>
      </c>
      <c r="L199" s="162"/>
      <c r="M199" s="166"/>
      <c r="N199" s="167"/>
      <c r="O199" s="167"/>
      <c r="P199" s="167"/>
      <c r="Q199" s="167"/>
      <c r="R199" s="167"/>
      <c r="S199" s="167"/>
      <c r="T199" s="168"/>
      <c r="AT199" s="163" t="s">
        <v>151</v>
      </c>
      <c r="AU199" s="163" t="s">
        <v>84</v>
      </c>
      <c r="AV199" s="11" t="s">
        <v>84</v>
      </c>
      <c r="AW199" s="11" t="s">
        <v>35</v>
      </c>
      <c r="AX199" s="11" t="s">
        <v>72</v>
      </c>
      <c r="AY199" s="163" t="s">
        <v>140</v>
      </c>
    </row>
    <row r="200" spans="2:65" s="12" customFormat="1">
      <c r="B200" s="169"/>
      <c r="D200" s="159" t="s">
        <v>151</v>
      </c>
      <c r="E200" s="170" t="s">
        <v>5</v>
      </c>
      <c r="F200" s="171" t="s">
        <v>153</v>
      </c>
      <c r="H200" s="172">
        <v>13.228</v>
      </c>
      <c r="L200" s="169"/>
      <c r="M200" s="173"/>
      <c r="N200" s="174"/>
      <c r="O200" s="174"/>
      <c r="P200" s="174"/>
      <c r="Q200" s="174"/>
      <c r="R200" s="174"/>
      <c r="S200" s="174"/>
      <c r="T200" s="175"/>
      <c r="AT200" s="170" t="s">
        <v>151</v>
      </c>
      <c r="AU200" s="170" t="s">
        <v>84</v>
      </c>
      <c r="AV200" s="12" t="s">
        <v>147</v>
      </c>
      <c r="AW200" s="12" t="s">
        <v>35</v>
      </c>
      <c r="AX200" s="12" t="s">
        <v>77</v>
      </c>
      <c r="AY200" s="170" t="s">
        <v>140</v>
      </c>
    </row>
    <row r="201" spans="2:65" s="1" customFormat="1" ht="25.5" customHeight="1">
      <c r="B201" s="147"/>
      <c r="C201" s="148" t="s">
        <v>300</v>
      </c>
      <c r="D201" s="148" t="s">
        <v>142</v>
      </c>
      <c r="E201" s="149" t="s">
        <v>286</v>
      </c>
      <c r="F201" s="150" t="s">
        <v>287</v>
      </c>
      <c r="G201" s="151" t="s">
        <v>145</v>
      </c>
      <c r="H201" s="152">
        <v>0.68400000000000005</v>
      </c>
      <c r="I201" s="153"/>
      <c r="J201" s="153">
        <f>ROUND(I201*H201,2)</f>
        <v>0</v>
      </c>
      <c r="K201" s="150" t="s">
        <v>146</v>
      </c>
      <c r="L201" s="38"/>
      <c r="M201" s="154" t="s">
        <v>5</v>
      </c>
      <c r="N201" s="155" t="s">
        <v>43</v>
      </c>
      <c r="O201" s="156">
        <v>1.085</v>
      </c>
      <c r="P201" s="156">
        <f>O201*H201</f>
        <v>0.74214000000000002</v>
      </c>
      <c r="Q201" s="156">
        <v>2.16</v>
      </c>
      <c r="R201" s="156">
        <f>Q201*H201</f>
        <v>1.4774400000000003</v>
      </c>
      <c r="S201" s="156">
        <v>0</v>
      </c>
      <c r="T201" s="157">
        <f>S201*H201</f>
        <v>0</v>
      </c>
      <c r="AR201" s="24" t="s">
        <v>147</v>
      </c>
      <c r="AT201" s="24" t="s">
        <v>142</v>
      </c>
      <c r="AU201" s="24" t="s">
        <v>84</v>
      </c>
      <c r="AY201" s="24" t="s">
        <v>140</v>
      </c>
      <c r="BE201" s="158">
        <f>IF(N201="základní",J201,0)</f>
        <v>0</v>
      </c>
      <c r="BF201" s="158">
        <f>IF(N201="snížená",J201,0)</f>
        <v>0</v>
      </c>
      <c r="BG201" s="158">
        <f>IF(N201="zákl. přenesená",J201,0)</f>
        <v>0</v>
      </c>
      <c r="BH201" s="158">
        <f>IF(N201="sníž. přenesená",J201,0)</f>
        <v>0</v>
      </c>
      <c r="BI201" s="158">
        <f>IF(N201="nulová",J201,0)</f>
        <v>0</v>
      </c>
      <c r="BJ201" s="24" t="s">
        <v>77</v>
      </c>
      <c r="BK201" s="158">
        <f>ROUND(I201*H201,2)</f>
        <v>0</v>
      </c>
      <c r="BL201" s="24" t="s">
        <v>147</v>
      </c>
      <c r="BM201" s="24" t="s">
        <v>301</v>
      </c>
    </row>
    <row r="202" spans="2:65" s="1" customFormat="1" ht="40.5">
      <c r="B202" s="38"/>
      <c r="D202" s="159" t="s">
        <v>149</v>
      </c>
      <c r="F202" s="160" t="s">
        <v>289</v>
      </c>
      <c r="L202" s="38"/>
      <c r="M202" s="161"/>
      <c r="N202" s="39"/>
      <c r="O202" s="39"/>
      <c r="P202" s="39"/>
      <c r="Q202" s="39"/>
      <c r="R202" s="39"/>
      <c r="S202" s="39"/>
      <c r="T202" s="67"/>
      <c r="AT202" s="24" t="s">
        <v>149</v>
      </c>
      <c r="AU202" s="24" t="s">
        <v>84</v>
      </c>
    </row>
    <row r="203" spans="2:65" s="1" customFormat="1" ht="27">
      <c r="B203" s="38"/>
      <c r="D203" s="159" t="s">
        <v>302</v>
      </c>
      <c r="F203" s="160" t="s">
        <v>303</v>
      </c>
      <c r="L203" s="38"/>
      <c r="M203" s="161"/>
      <c r="N203" s="39"/>
      <c r="O203" s="39"/>
      <c r="P203" s="39"/>
      <c r="Q203" s="39"/>
      <c r="R203" s="39"/>
      <c r="S203" s="39"/>
      <c r="T203" s="67"/>
      <c r="AT203" s="24" t="s">
        <v>302</v>
      </c>
      <c r="AU203" s="24" t="s">
        <v>84</v>
      </c>
    </row>
    <row r="204" spans="2:65" s="11" customFormat="1">
      <c r="B204" s="162"/>
      <c r="D204" s="159" t="s">
        <v>151</v>
      </c>
      <c r="E204" s="163" t="s">
        <v>5</v>
      </c>
      <c r="F204" s="164" t="s">
        <v>304</v>
      </c>
      <c r="H204" s="165">
        <v>0.68400000000000005</v>
      </c>
      <c r="L204" s="162"/>
      <c r="M204" s="166"/>
      <c r="N204" s="167"/>
      <c r="O204" s="167"/>
      <c r="P204" s="167"/>
      <c r="Q204" s="167"/>
      <c r="R204" s="167"/>
      <c r="S204" s="167"/>
      <c r="T204" s="168"/>
      <c r="AT204" s="163" t="s">
        <v>151</v>
      </c>
      <c r="AU204" s="163" t="s">
        <v>84</v>
      </c>
      <c r="AV204" s="11" t="s">
        <v>84</v>
      </c>
      <c r="AW204" s="11" t="s">
        <v>35</v>
      </c>
      <c r="AX204" s="11" t="s">
        <v>77</v>
      </c>
      <c r="AY204" s="163" t="s">
        <v>140</v>
      </c>
    </row>
    <row r="205" spans="2:65" s="1" customFormat="1" ht="25.5" customHeight="1">
      <c r="B205" s="147"/>
      <c r="C205" s="148" t="s">
        <v>305</v>
      </c>
      <c r="D205" s="148" t="s">
        <v>142</v>
      </c>
      <c r="E205" s="149" t="s">
        <v>306</v>
      </c>
      <c r="F205" s="150" t="s">
        <v>307</v>
      </c>
      <c r="G205" s="151" t="s">
        <v>145</v>
      </c>
      <c r="H205" s="152">
        <v>11.856</v>
      </c>
      <c r="I205" s="153"/>
      <c r="J205" s="153">
        <f>ROUND(I205*H205,2)</f>
        <v>0</v>
      </c>
      <c r="K205" s="150" t="s">
        <v>146</v>
      </c>
      <c r="L205" s="38"/>
      <c r="M205" s="154" t="s">
        <v>5</v>
      </c>
      <c r="N205" s="155" t="s">
        <v>43</v>
      </c>
      <c r="O205" s="156">
        <v>0.58399999999999996</v>
      </c>
      <c r="P205" s="156">
        <f>O205*H205</f>
        <v>6.9239039999999994</v>
      </c>
      <c r="Q205" s="156">
        <v>2.2563399999999998</v>
      </c>
      <c r="R205" s="156">
        <f>Q205*H205</f>
        <v>26.751167039999999</v>
      </c>
      <c r="S205" s="156">
        <v>0</v>
      </c>
      <c r="T205" s="157">
        <f>S205*H205</f>
        <v>0</v>
      </c>
      <c r="AR205" s="24" t="s">
        <v>147</v>
      </c>
      <c r="AT205" s="24" t="s">
        <v>142</v>
      </c>
      <c r="AU205" s="24" t="s">
        <v>84</v>
      </c>
      <c r="AY205" s="24" t="s">
        <v>140</v>
      </c>
      <c r="BE205" s="158">
        <f>IF(N205="základní",J205,0)</f>
        <v>0</v>
      </c>
      <c r="BF205" s="158">
        <f>IF(N205="snížená",J205,0)</f>
        <v>0</v>
      </c>
      <c r="BG205" s="158">
        <f>IF(N205="zákl. přenesená",J205,0)</f>
        <v>0</v>
      </c>
      <c r="BH205" s="158">
        <f>IF(N205="sníž. přenesená",J205,0)</f>
        <v>0</v>
      </c>
      <c r="BI205" s="158">
        <f>IF(N205="nulová",J205,0)</f>
        <v>0</v>
      </c>
      <c r="BJ205" s="24" t="s">
        <v>77</v>
      </c>
      <c r="BK205" s="158">
        <f>ROUND(I205*H205,2)</f>
        <v>0</v>
      </c>
      <c r="BL205" s="24" t="s">
        <v>147</v>
      </c>
      <c r="BM205" s="24" t="s">
        <v>308</v>
      </c>
    </row>
    <row r="206" spans="2:65" s="1" customFormat="1" ht="81">
      <c r="B206" s="38"/>
      <c r="D206" s="159" t="s">
        <v>149</v>
      </c>
      <c r="F206" s="160" t="s">
        <v>309</v>
      </c>
      <c r="L206" s="38"/>
      <c r="M206" s="161"/>
      <c r="N206" s="39"/>
      <c r="O206" s="39"/>
      <c r="P206" s="39"/>
      <c r="Q206" s="39"/>
      <c r="R206" s="39"/>
      <c r="S206" s="39"/>
      <c r="T206" s="67"/>
      <c r="AT206" s="24" t="s">
        <v>149</v>
      </c>
      <c r="AU206" s="24" t="s">
        <v>84</v>
      </c>
    </row>
    <row r="207" spans="2:65" s="11" customFormat="1">
      <c r="B207" s="162"/>
      <c r="D207" s="159" t="s">
        <v>151</v>
      </c>
      <c r="E207" s="163" t="s">
        <v>5</v>
      </c>
      <c r="F207" s="164" t="s">
        <v>310</v>
      </c>
      <c r="H207" s="165">
        <v>7.2960000000000003</v>
      </c>
      <c r="L207" s="162"/>
      <c r="M207" s="166"/>
      <c r="N207" s="167"/>
      <c r="O207" s="167"/>
      <c r="P207" s="167"/>
      <c r="Q207" s="167"/>
      <c r="R207" s="167"/>
      <c r="S207" s="167"/>
      <c r="T207" s="168"/>
      <c r="AT207" s="163" t="s">
        <v>151</v>
      </c>
      <c r="AU207" s="163" t="s">
        <v>84</v>
      </c>
      <c r="AV207" s="11" t="s">
        <v>84</v>
      </c>
      <c r="AW207" s="11" t="s">
        <v>35</v>
      </c>
      <c r="AX207" s="11" t="s">
        <v>72</v>
      </c>
      <c r="AY207" s="163" t="s">
        <v>140</v>
      </c>
    </row>
    <row r="208" spans="2:65" s="11" customFormat="1">
      <c r="B208" s="162"/>
      <c r="D208" s="159" t="s">
        <v>151</v>
      </c>
      <c r="E208" s="163" t="s">
        <v>5</v>
      </c>
      <c r="F208" s="164" t="s">
        <v>311</v>
      </c>
      <c r="H208" s="165">
        <v>4.5599999999999996</v>
      </c>
      <c r="L208" s="162"/>
      <c r="M208" s="166"/>
      <c r="N208" s="167"/>
      <c r="O208" s="167"/>
      <c r="P208" s="167"/>
      <c r="Q208" s="167"/>
      <c r="R208" s="167"/>
      <c r="S208" s="167"/>
      <c r="T208" s="168"/>
      <c r="AT208" s="163" t="s">
        <v>151</v>
      </c>
      <c r="AU208" s="163" t="s">
        <v>84</v>
      </c>
      <c r="AV208" s="11" t="s">
        <v>84</v>
      </c>
      <c r="AW208" s="11" t="s">
        <v>35</v>
      </c>
      <c r="AX208" s="11" t="s">
        <v>72</v>
      </c>
      <c r="AY208" s="163" t="s">
        <v>140</v>
      </c>
    </row>
    <row r="209" spans="2:65" s="12" customFormat="1">
      <c r="B209" s="169"/>
      <c r="D209" s="159" t="s">
        <v>151</v>
      </c>
      <c r="E209" s="170" t="s">
        <v>5</v>
      </c>
      <c r="F209" s="171" t="s">
        <v>153</v>
      </c>
      <c r="H209" s="172">
        <v>11.856</v>
      </c>
      <c r="L209" s="169"/>
      <c r="M209" s="173"/>
      <c r="N209" s="174"/>
      <c r="O209" s="174"/>
      <c r="P209" s="174"/>
      <c r="Q209" s="174"/>
      <c r="R209" s="174"/>
      <c r="S209" s="174"/>
      <c r="T209" s="175"/>
      <c r="AT209" s="170" t="s">
        <v>151</v>
      </c>
      <c r="AU209" s="170" t="s">
        <v>84</v>
      </c>
      <c r="AV209" s="12" t="s">
        <v>147</v>
      </c>
      <c r="AW209" s="12" t="s">
        <v>35</v>
      </c>
      <c r="AX209" s="12" t="s">
        <v>77</v>
      </c>
      <c r="AY209" s="170" t="s">
        <v>140</v>
      </c>
    </row>
    <row r="210" spans="2:65" s="1" customFormat="1" ht="25.5" customHeight="1">
      <c r="B210" s="147"/>
      <c r="C210" s="148" t="s">
        <v>312</v>
      </c>
      <c r="D210" s="148" t="s">
        <v>142</v>
      </c>
      <c r="E210" s="149" t="s">
        <v>313</v>
      </c>
      <c r="F210" s="150" t="s">
        <v>314</v>
      </c>
      <c r="G210" s="151" t="s">
        <v>145</v>
      </c>
      <c r="H210" s="152">
        <v>19.652000000000001</v>
      </c>
      <c r="I210" s="153"/>
      <c r="J210" s="153">
        <f>ROUND(I210*H210,2)</f>
        <v>0</v>
      </c>
      <c r="K210" s="150" t="s">
        <v>146</v>
      </c>
      <c r="L210" s="38"/>
      <c r="M210" s="154" t="s">
        <v>5</v>
      </c>
      <c r="N210" s="155" t="s">
        <v>43</v>
      </c>
      <c r="O210" s="156">
        <v>0.629</v>
      </c>
      <c r="P210" s="156">
        <f>O210*H210</f>
        <v>12.361108000000002</v>
      </c>
      <c r="Q210" s="156">
        <v>2.45329</v>
      </c>
      <c r="R210" s="156">
        <f>Q210*H210</f>
        <v>48.212055079999999</v>
      </c>
      <c r="S210" s="156">
        <v>0</v>
      </c>
      <c r="T210" s="157">
        <f>S210*H210</f>
        <v>0</v>
      </c>
      <c r="AR210" s="24" t="s">
        <v>147</v>
      </c>
      <c r="AT210" s="24" t="s">
        <v>142</v>
      </c>
      <c r="AU210" s="24" t="s">
        <v>84</v>
      </c>
      <c r="AY210" s="24" t="s">
        <v>140</v>
      </c>
      <c r="BE210" s="158">
        <f>IF(N210="základní",J210,0)</f>
        <v>0</v>
      </c>
      <c r="BF210" s="158">
        <f>IF(N210="snížená",J210,0)</f>
        <v>0</v>
      </c>
      <c r="BG210" s="158">
        <f>IF(N210="zákl. přenesená",J210,0)</f>
        <v>0</v>
      </c>
      <c r="BH210" s="158">
        <f>IF(N210="sníž. přenesená",J210,0)</f>
        <v>0</v>
      </c>
      <c r="BI210" s="158">
        <f>IF(N210="nulová",J210,0)</f>
        <v>0</v>
      </c>
      <c r="BJ210" s="24" t="s">
        <v>77</v>
      </c>
      <c r="BK210" s="158">
        <f>ROUND(I210*H210,2)</f>
        <v>0</v>
      </c>
      <c r="BL210" s="24" t="s">
        <v>147</v>
      </c>
      <c r="BM210" s="24" t="s">
        <v>315</v>
      </c>
    </row>
    <row r="211" spans="2:65" s="1" customFormat="1" ht="94.5">
      <c r="B211" s="38"/>
      <c r="D211" s="159" t="s">
        <v>149</v>
      </c>
      <c r="F211" s="160" t="s">
        <v>316</v>
      </c>
      <c r="L211" s="38"/>
      <c r="M211" s="161"/>
      <c r="N211" s="39"/>
      <c r="O211" s="39"/>
      <c r="P211" s="39"/>
      <c r="Q211" s="39"/>
      <c r="R211" s="39"/>
      <c r="S211" s="39"/>
      <c r="T211" s="67"/>
      <c r="AT211" s="24" t="s">
        <v>149</v>
      </c>
      <c r="AU211" s="24" t="s">
        <v>84</v>
      </c>
    </row>
    <row r="212" spans="2:65" s="11" customFormat="1">
      <c r="B212" s="162"/>
      <c r="D212" s="159" t="s">
        <v>151</v>
      </c>
      <c r="E212" s="163" t="s">
        <v>5</v>
      </c>
      <c r="F212" s="164" t="s">
        <v>317</v>
      </c>
      <c r="H212" s="165">
        <v>1.4119999999999999</v>
      </c>
      <c r="L212" s="162"/>
      <c r="M212" s="166"/>
      <c r="N212" s="167"/>
      <c r="O212" s="167"/>
      <c r="P212" s="167"/>
      <c r="Q212" s="167"/>
      <c r="R212" s="167"/>
      <c r="S212" s="167"/>
      <c r="T212" s="168"/>
      <c r="AT212" s="163" t="s">
        <v>151</v>
      </c>
      <c r="AU212" s="163" t="s">
        <v>84</v>
      </c>
      <c r="AV212" s="11" t="s">
        <v>84</v>
      </c>
      <c r="AW212" s="11" t="s">
        <v>35</v>
      </c>
      <c r="AX212" s="11" t="s">
        <v>72</v>
      </c>
      <c r="AY212" s="163" t="s">
        <v>140</v>
      </c>
    </row>
    <row r="213" spans="2:65" s="11" customFormat="1">
      <c r="B213" s="162"/>
      <c r="D213" s="159" t="s">
        <v>151</v>
      </c>
      <c r="E213" s="163" t="s">
        <v>5</v>
      </c>
      <c r="F213" s="164" t="s">
        <v>318</v>
      </c>
      <c r="H213" s="165">
        <v>18.239999999999998</v>
      </c>
      <c r="L213" s="162"/>
      <c r="M213" s="166"/>
      <c r="N213" s="167"/>
      <c r="O213" s="167"/>
      <c r="P213" s="167"/>
      <c r="Q213" s="167"/>
      <c r="R213" s="167"/>
      <c r="S213" s="167"/>
      <c r="T213" s="168"/>
      <c r="AT213" s="163" t="s">
        <v>151</v>
      </c>
      <c r="AU213" s="163" t="s">
        <v>84</v>
      </c>
      <c r="AV213" s="11" t="s">
        <v>84</v>
      </c>
      <c r="AW213" s="11" t="s">
        <v>35</v>
      </c>
      <c r="AX213" s="11" t="s">
        <v>72</v>
      </c>
      <c r="AY213" s="163" t="s">
        <v>140</v>
      </c>
    </row>
    <row r="214" spans="2:65" s="12" customFormat="1">
      <c r="B214" s="169"/>
      <c r="D214" s="159" t="s">
        <v>151</v>
      </c>
      <c r="E214" s="170" t="s">
        <v>5</v>
      </c>
      <c r="F214" s="171" t="s">
        <v>153</v>
      </c>
      <c r="H214" s="172">
        <v>19.652000000000001</v>
      </c>
      <c r="L214" s="169"/>
      <c r="M214" s="173"/>
      <c r="N214" s="174"/>
      <c r="O214" s="174"/>
      <c r="P214" s="174"/>
      <c r="Q214" s="174"/>
      <c r="R214" s="174"/>
      <c r="S214" s="174"/>
      <c r="T214" s="175"/>
      <c r="AT214" s="170" t="s">
        <v>151</v>
      </c>
      <c r="AU214" s="170" t="s">
        <v>84</v>
      </c>
      <c r="AV214" s="12" t="s">
        <v>147</v>
      </c>
      <c r="AW214" s="12" t="s">
        <v>35</v>
      </c>
      <c r="AX214" s="12" t="s">
        <v>77</v>
      </c>
      <c r="AY214" s="170" t="s">
        <v>140</v>
      </c>
    </row>
    <row r="215" spans="2:65" s="1" customFormat="1" ht="16.5" customHeight="1">
      <c r="B215" s="147"/>
      <c r="C215" s="148" t="s">
        <v>319</v>
      </c>
      <c r="D215" s="148" t="s">
        <v>142</v>
      </c>
      <c r="E215" s="149" t="s">
        <v>320</v>
      </c>
      <c r="F215" s="150" t="s">
        <v>321</v>
      </c>
      <c r="G215" s="151" t="s">
        <v>225</v>
      </c>
      <c r="H215" s="152">
        <v>1.1910000000000001</v>
      </c>
      <c r="I215" s="153"/>
      <c r="J215" s="153">
        <f>ROUND(I215*H215,2)</f>
        <v>0</v>
      </c>
      <c r="K215" s="150" t="s">
        <v>146</v>
      </c>
      <c r="L215" s="38"/>
      <c r="M215" s="154" t="s">
        <v>5</v>
      </c>
      <c r="N215" s="155" t="s">
        <v>43</v>
      </c>
      <c r="O215" s="156">
        <v>15.231</v>
      </c>
      <c r="P215" s="156">
        <f>O215*H215</f>
        <v>18.140121000000001</v>
      </c>
      <c r="Q215" s="156">
        <v>1.0530600000000001</v>
      </c>
      <c r="R215" s="156">
        <f>Q215*H215</f>
        <v>1.2541944600000001</v>
      </c>
      <c r="S215" s="156">
        <v>0</v>
      </c>
      <c r="T215" s="157">
        <f>S215*H215</f>
        <v>0</v>
      </c>
      <c r="AR215" s="24" t="s">
        <v>147</v>
      </c>
      <c r="AT215" s="24" t="s">
        <v>142</v>
      </c>
      <c r="AU215" s="24" t="s">
        <v>84</v>
      </c>
      <c r="AY215" s="24" t="s">
        <v>140</v>
      </c>
      <c r="BE215" s="158">
        <f>IF(N215="základní",J215,0)</f>
        <v>0</v>
      </c>
      <c r="BF215" s="158">
        <f>IF(N215="snížená",J215,0)</f>
        <v>0</v>
      </c>
      <c r="BG215" s="158">
        <f>IF(N215="zákl. přenesená",J215,0)</f>
        <v>0</v>
      </c>
      <c r="BH215" s="158">
        <f>IF(N215="sníž. přenesená",J215,0)</f>
        <v>0</v>
      </c>
      <c r="BI215" s="158">
        <f>IF(N215="nulová",J215,0)</f>
        <v>0</v>
      </c>
      <c r="BJ215" s="24" t="s">
        <v>77</v>
      </c>
      <c r="BK215" s="158">
        <f>ROUND(I215*H215,2)</f>
        <v>0</v>
      </c>
      <c r="BL215" s="24" t="s">
        <v>147</v>
      </c>
      <c r="BM215" s="24" t="s">
        <v>322</v>
      </c>
    </row>
    <row r="216" spans="2:65" s="1" customFormat="1" ht="27">
      <c r="B216" s="38"/>
      <c r="D216" s="159" t="s">
        <v>149</v>
      </c>
      <c r="F216" s="160" t="s">
        <v>323</v>
      </c>
      <c r="L216" s="38"/>
      <c r="M216" s="161"/>
      <c r="N216" s="39"/>
      <c r="O216" s="39"/>
      <c r="P216" s="39"/>
      <c r="Q216" s="39"/>
      <c r="R216" s="39"/>
      <c r="S216" s="39"/>
      <c r="T216" s="67"/>
      <c r="AT216" s="24" t="s">
        <v>149</v>
      </c>
      <c r="AU216" s="24" t="s">
        <v>84</v>
      </c>
    </row>
    <row r="217" spans="2:65" s="11" customFormat="1">
      <c r="B217" s="162"/>
      <c r="D217" s="159" t="s">
        <v>151</v>
      </c>
      <c r="E217" s="163" t="s">
        <v>5</v>
      </c>
      <c r="F217" s="164" t="s">
        <v>324</v>
      </c>
      <c r="H217" s="165">
        <v>5.0999999999999997E-2</v>
      </c>
      <c r="L217" s="162"/>
      <c r="M217" s="166"/>
      <c r="N217" s="167"/>
      <c r="O217" s="167"/>
      <c r="P217" s="167"/>
      <c r="Q217" s="167"/>
      <c r="R217" s="167"/>
      <c r="S217" s="167"/>
      <c r="T217" s="168"/>
      <c r="AT217" s="163" t="s">
        <v>151</v>
      </c>
      <c r="AU217" s="163" t="s">
        <v>84</v>
      </c>
      <c r="AV217" s="11" t="s">
        <v>84</v>
      </c>
      <c r="AW217" s="11" t="s">
        <v>35</v>
      </c>
      <c r="AX217" s="11" t="s">
        <v>72</v>
      </c>
      <c r="AY217" s="163" t="s">
        <v>140</v>
      </c>
    </row>
    <row r="218" spans="2:65" s="11" customFormat="1">
      <c r="B218" s="162"/>
      <c r="D218" s="159" t="s">
        <v>151</v>
      </c>
      <c r="E218" s="163" t="s">
        <v>5</v>
      </c>
      <c r="F218" s="164" t="s">
        <v>325</v>
      </c>
      <c r="H218" s="165">
        <v>0.98499999999999999</v>
      </c>
      <c r="L218" s="162"/>
      <c r="M218" s="166"/>
      <c r="N218" s="167"/>
      <c r="O218" s="167"/>
      <c r="P218" s="167"/>
      <c r="Q218" s="167"/>
      <c r="R218" s="167"/>
      <c r="S218" s="167"/>
      <c r="T218" s="168"/>
      <c r="AT218" s="163" t="s">
        <v>151</v>
      </c>
      <c r="AU218" s="163" t="s">
        <v>84</v>
      </c>
      <c r="AV218" s="11" t="s">
        <v>84</v>
      </c>
      <c r="AW218" s="11" t="s">
        <v>35</v>
      </c>
      <c r="AX218" s="11" t="s">
        <v>72</v>
      </c>
      <c r="AY218" s="163" t="s">
        <v>140</v>
      </c>
    </row>
    <row r="219" spans="2:65" s="12" customFormat="1">
      <c r="B219" s="169"/>
      <c r="D219" s="159" t="s">
        <v>151</v>
      </c>
      <c r="E219" s="170" t="s">
        <v>5</v>
      </c>
      <c r="F219" s="171" t="s">
        <v>153</v>
      </c>
      <c r="H219" s="172">
        <v>1.036</v>
      </c>
      <c r="L219" s="169"/>
      <c r="M219" s="173"/>
      <c r="N219" s="174"/>
      <c r="O219" s="174"/>
      <c r="P219" s="174"/>
      <c r="Q219" s="174"/>
      <c r="R219" s="174"/>
      <c r="S219" s="174"/>
      <c r="T219" s="175"/>
      <c r="AT219" s="170" t="s">
        <v>151</v>
      </c>
      <c r="AU219" s="170" t="s">
        <v>84</v>
      </c>
      <c r="AV219" s="12" t="s">
        <v>147</v>
      </c>
      <c r="AW219" s="12" t="s">
        <v>35</v>
      </c>
      <c r="AX219" s="12" t="s">
        <v>77</v>
      </c>
      <c r="AY219" s="170" t="s">
        <v>140</v>
      </c>
    </row>
    <row r="220" spans="2:65" s="11" customFormat="1">
      <c r="B220" s="162"/>
      <c r="D220" s="159" t="s">
        <v>151</v>
      </c>
      <c r="F220" s="164" t="s">
        <v>326</v>
      </c>
      <c r="H220" s="165">
        <v>1.1910000000000001</v>
      </c>
      <c r="L220" s="162"/>
      <c r="M220" s="166"/>
      <c r="N220" s="167"/>
      <c r="O220" s="167"/>
      <c r="P220" s="167"/>
      <c r="Q220" s="167"/>
      <c r="R220" s="167"/>
      <c r="S220" s="167"/>
      <c r="T220" s="168"/>
      <c r="AT220" s="163" t="s">
        <v>151</v>
      </c>
      <c r="AU220" s="163" t="s">
        <v>84</v>
      </c>
      <c r="AV220" s="11" t="s">
        <v>84</v>
      </c>
      <c r="AW220" s="11" t="s">
        <v>6</v>
      </c>
      <c r="AX220" s="11" t="s">
        <v>77</v>
      </c>
      <c r="AY220" s="163" t="s">
        <v>140</v>
      </c>
    </row>
    <row r="221" spans="2:65" s="1" customFormat="1" ht="25.5" customHeight="1">
      <c r="B221" s="147"/>
      <c r="C221" s="148" t="s">
        <v>327</v>
      </c>
      <c r="D221" s="148" t="s">
        <v>142</v>
      </c>
      <c r="E221" s="149" t="s">
        <v>328</v>
      </c>
      <c r="F221" s="150" t="s">
        <v>329</v>
      </c>
      <c r="G221" s="151" t="s">
        <v>145</v>
      </c>
      <c r="H221" s="152">
        <v>14.194000000000001</v>
      </c>
      <c r="I221" s="153"/>
      <c r="J221" s="153">
        <f>ROUND(I221*H221,2)</f>
        <v>0</v>
      </c>
      <c r="K221" s="150" t="s">
        <v>146</v>
      </c>
      <c r="L221" s="38"/>
      <c r="M221" s="154" t="s">
        <v>5</v>
      </c>
      <c r="N221" s="155" t="s">
        <v>43</v>
      </c>
      <c r="O221" s="156">
        <v>0.58399999999999996</v>
      </c>
      <c r="P221" s="156">
        <f>O221*H221</f>
        <v>8.2892960000000002</v>
      </c>
      <c r="Q221" s="156">
        <v>2.2563399999999998</v>
      </c>
      <c r="R221" s="156">
        <f>Q221*H221</f>
        <v>32.026489959999999</v>
      </c>
      <c r="S221" s="156">
        <v>0</v>
      </c>
      <c r="T221" s="157">
        <f>S221*H221</f>
        <v>0</v>
      </c>
      <c r="AR221" s="24" t="s">
        <v>147</v>
      </c>
      <c r="AT221" s="24" t="s">
        <v>142</v>
      </c>
      <c r="AU221" s="24" t="s">
        <v>84</v>
      </c>
      <c r="AY221" s="24" t="s">
        <v>140</v>
      </c>
      <c r="BE221" s="158">
        <f>IF(N221="základní",J221,0)</f>
        <v>0</v>
      </c>
      <c r="BF221" s="158">
        <f>IF(N221="snížená",J221,0)</f>
        <v>0</v>
      </c>
      <c r="BG221" s="158">
        <f>IF(N221="zákl. přenesená",J221,0)</f>
        <v>0</v>
      </c>
      <c r="BH221" s="158">
        <f>IF(N221="sníž. přenesená",J221,0)</f>
        <v>0</v>
      </c>
      <c r="BI221" s="158">
        <f>IF(N221="nulová",J221,0)</f>
        <v>0</v>
      </c>
      <c r="BJ221" s="24" t="s">
        <v>77</v>
      </c>
      <c r="BK221" s="158">
        <f>ROUND(I221*H221,2)</f>
        <v>0</v>
      </c>
      <c r="BL221" s="24" t="s">
        <v>147</v>
      </c>
      <c r="BM221" s="24" t="s">
        <v>330</v>
      </c>
    </row>
    <row r="222" spans="2:65" s="1" customFormat="1" ht="81">
      <c r="B222" s="38"/>
      <c r="D222" s="159" t="s">
        <v>149</v>
      </c>
      <c r="F222" s="160" t="s">
        <v>309</v>
      </c>
      <c r="L222" s="38"/>
      <c r="M222" s="161"/>
      <c r="N222" s="39"/>
      <c r="O222" s="39"/>
      <c r="P222" s="39"/>
      <c r="Q222" s="39"/>
      <c r="R222" s="39"/>
      <c r="S222" s="39"/>
      <c r="T222" s="67"/>
      <c r="AT222" s="24" t="s">
        <v>149</v>
      </c>
      <c r="AU222" s="24" t="s">
        <v>84</v>
      </c>
    </row>
    <row r="223" spans="2:65" s="11" customFormat="1">
      <c r="B223" s="162"/>
      <c r="D223" s="159" t="s">
        <v>151</v>
      </c>
      <c r="E223" s="163" t="s">
        <v>5</v>
      </c>
      <c r="F223" s="164" t="s">
        <v>331</v>
      </c>
      <c r="H223" s="165">
        <v>1.3360000000000001</v>
      </c>
      <c r="L223" s="162"/>
      <c r="M223" s="166"/>
      <c r="N223" s="167"/>
      <c r="O223" s="167"/>
      <c r="P223" s="167"/>
      <c r="Q223" s="167"/>
      <c r="R223" s="167"/>
      <c r="S223" s="167"/>
      <c r="T223" s="168"/>
      <c r="AT223" s="163" t="s">
        <v>151</v>
      </c>
      <c r="AU223" s="163" t="s">
        <v>84</v>
      </c>
      <c r="AV223" s="11" t="s">
        <v>84</v>
      </c>
      <c r="AW223" s="11" t="s">
        <v>35</v>
      </c>
      <c r="AX223" s="11" t="s">
        <v>72</v>
      </c>
      <c r="AY223" s="163" t="s">
        <v>140</v>
      </c>
    </row>
    <row r="224" spans="2:65" s="11" customFormat="1">
      <c r="B224" s="162"/>
      <c r="D224" s="159" t="s">
        <v>151</v>
      </c>
      <c r="E224" s="163" t="s">
        <v>5</v>
      </c>
      <c r="F224" s="164" t="s">
        <v>331</v>
      </c>
      <c r="H224" s="165">
        <v>1.3360000000000001</v>
      </c>
      <c r="L224" s="162"/>
      <c r="M224" s="166"/>
      <c r="N224" s="167"/>
      <c r="O224" s="167"/>
      <c r="P224" s="167"/>
      <c r="Q224" s="167"/>
      <c r="R224" s="167"/>
      <c r="S224" s="167"/>
      <c r="T224" s="168"/>
      <c r="AT224" s="163" t="s">
        <v>151</v>
      </c>
      <c r="AU224" s="163" t="s">
        <v>84</v>
      </c>
      <c r="AV224" s="11" t="s">
        <v>84</v>
      </c>
      <c r="AW224" s="11" t="s">
        <v>35</v>
      </c>
      <c r="AX224" s="11" t="s">
        <v>72</v>
      </c>
      <c r="AY224" s="163" t="s">
        <v>140</v>
      </c>
    </row>
    <row r="225" spans="2:65" s="11" customFormat="1">
      <c r="B225" s="162"/>
      <c r="D225" s="159" t="s">
        <v>151</v>
      </c>
      <c r="E225" s="163" t="s">
        <v>5</v>
      </c>
      <c r="F225" s="164" t="s">
        <v>332</v>
      </c>
      <c r="H225" s="165">
        <v>0.48</v>
      </c>
      <c r="L225" s="162"/>
      <c r="M225" s="166"/>
      <c r="N225" s="167"/>
      <c r="O225" s="167"/>
      <c r="P225" s="167"/>
      <c r="Q225" s="167"/>
      <c r="R225" s="167"/>
      <c r="S225" s="167"/>
      <c r="T225" s="168"/>
      <c r="AT225" s="163" t="s">
        <v>151</v>
      </c>
      <c r="AU225" s="163" t="s">
        <v>84</v>
      </c>
      <c r="AV225" s="11" t="s">
        <v>84</v>
      </c>
      <c r="AW225" s="11" t="s">
        <v>35</v>
      </c>
      <c r="AX225" s="11" t="s">
        <v>72</v>
      </c>
      <c r="AY225" s="163" t="s">
        <v>140</v>
      </c>
    </row>
    <row r="226" spans="2:65" s="11" customFormat="1">
      <c r="B226" s="162"/>
      <c r="D226" s="159" t="s">
        <v>151</v>
      </c>
      <c r="E226" s="163" t="s">
        <v>5</v>
      </c>
      <c r="F226" s="164" t="s">
        <v>333</v>
      </c>
      <c r="H226" s="165">
        <v>5.3860000000000001</v>
      </c>
      <c r="L226" s="162"/>
      <c r="M226" s="166"/>
      <c r="N226" s="167"/>
      <c r="O226" s="167"/>
      <c r="P226" s="167"/>
      <c r="Q226" s="167"/>
      <c r="R226" s="167"/>
      <c r="S226" s="167"/>
      <c r="T226" s="168"/>
      <c r="AT226" s="163" t="s">
        <v>151</v>
      </c>
      <c r="AU226" s="163" t="s">
        <v>84</v>
      </c>
      <c r="AV226" s="11" t="s">
        <v>84</v>
      </c>
      <c r="AW226" s="11" t="s">
        <v>35</v>
      </c>
      <c r="AX226" s="11" t="s">
        <v>72</v>
      </c>
      <c r="AY226" s="163" t="s">
        <v>140</v>
      </c>
    </row>
    <row r="227" spans="2:65" s="11" customFormat="1">
      <c r="B227" s="162"/>
      <c r="D227" s="159" t="s">
        <v>151</v>
      </c>
      <c r="E227" s="163" t="s">
        <v>5</v>
      </c>
      <c r="F227" s="164" t="s">
        <v>334</v>
      </c>
      <c r="H227" s="165">
        <v>0.6</v>
      </c>
      <c r="L227" s="162"/>
      <c r="M227" s="166"/>
      <c r="N227" s="167"/>
      <c r="O227" s="167"/>
      <c r="P227" s="167"/>
      <c r="Q227" s="167"/>
      <c r="R227" s="167"/>
      <c r="S227" s="167"/>
      <c r="T227" s="168"/>
      <c r="AT227" s="163" t="s">
        <v>151</v>
      </c>
      <c r="AU227" s="163" t="s">
        <v>84</v>
      </c>
      <c r="AV227" s="11" t="s">
        <v>84</v>
      </c>
      <c r="AW227" s="11" t="s">
        <v>35</v>
      </c>
      <c r="AX227" s="11" t="s">
        <v>72</v>
      </c>
      <c r="AY227" s="163" t="s">
        <v>140</v>
      </c>
    </row>
    <row r="228" spans="2:65" s="11" customFormat="1">
      <c r="B228" s="162"/>
      <c r="D228" s="159" t="s">
        <v>151</v>
      </c>
      <c r="E228" s="163" t="s">
        <v>5</v>
      </c>
      <c r="F228" s="164" t="s">
        <v>335</v>
      </c>
      <c r="H228" s="165">
        <v>1.071</v>
      </c>
      <c r="L228" s="162"/>
      <c r="M228" s="166"/>
      <c r="N228" s="167"/>
      <c r="O228" s="167"/>
      <c r="P228" s="167"/>
      <c r="Q228" s="167"/>
      <c r="R228" s="167"/>
      <c r="S228" s="167"/>
      <c r="T228" s="168"/>
      <c r="AT228" s="163" t="s">
        <v>151</v>
      </c>
      <c r="AU228" s="163" t="s">
        <v>84</v>
      </c>
      <c r="AV228" s="11" t="s">
        <v>84</v>
      </c>
      <c r="AW228" s="11" t="s">
        <v>35</v>
      </c>
      <c r="AX228" s="11" t="s">
        <v>72</v>
      </c>
      <c r="AY228" s="163" t="s">
        <v>140</v>
      </c>
    </row>
    <row r="229" spans="2:65" s="11" customFormat="1">
      <c r="B229" s="162"/>
      <c r="D229" s="159" t="s">
        <v>151</v>
      </c>
      <c r="E229" s="163" t="s">
        <v>5</v>
      </c>
      <c r="F229" s="164" t="s">
        <v>336</v>
      </c>
      <c r="H229" s="165">
        <v>2.5659999999999998</v>
      </c>
      <c r="L229" s="162"/>
      <c r="M229" s="166"/>
      <c r="N229" s="167"/>
      <c r="O229" s="167"/>
      <c r="P229" s="167"/>
      <c r="Q229" s="167"/>
      <c r="R229" s="167"/>
      <c r="S229" s="167"/>
      <c r="T229" s="168"/>
      <c r="AT229" s="163" t="s">
        <v>151</v>
      </c>
      <c r="AU229" s="163" t="s">
        <v>84</v>
      </c>
      <c r="AV229" s="11" t="s">
        <v>84</v>
      </c>
      <c r="AW229" s="11" t="s">
        <v>35</v>
      </c>
      <c r="AX229" s="11" t="s">
        <v>72</v>
      </c>
      <c r="AY229" s="163" t="s">
        <v>140</v>
      </c>
    </row>
    <row r="230" spans="2:65" s="11" customFormat="1">
      <c r="B230" s="162"/>
      <c r="D230" s="159" t="s">
        <v>151</v>
      </c>
      <c r="E230" s="163" t="s">
        <v>5</v>
      </c>
      <c r="F230" s="164" t="s">
        <v>337</v>
      </c>
      <c r="H230" s="165">
        <v>0.89400000000000002</v>
      </c>
      <c r="L230" s="162"/>
      <c r="M230" s="166"/>
      <c r="N230" s="167"/>
      <c r="O230" s="167"/>
      <c r="P230" s="167"/>
      <c r="Q230" s="167"/>
      <c r="R230" s="167"/>
      <c r="S230" s="167"/>
      <c r="T230" s="168"/>
      <c r="AT230" s="163" t="s">
        <v>151</v>
      </c>
      <c r="AU230" s="163" t="s">
        <v>84</v>
      </c>
      <c r="AV230" s="11" t="s">
        <v>84</v>
      </c>
      <c r="AW230" s="11" t="s">
        <v>35</v>
      </c>
      <c r="AX230" s="11" t="s">
        <v>72</v>
      </c>
      <c r="AY230" s="163" t="s">
        <v>140</v>
      </c>
    </row>
    <row r="231" spans="2:65" s="11" customFormat="1">
      <c r="B231" s="162"/>
      <c r="D231" s="159" t="s">
        <v>151</v>
      </c>
      <c r="E231" s="163" t="s">
        <v>5</v>
      </c>
      <c r="F231" s="164" t="s">
        <v>338</v>
      </c>
      <c r="H231" s="165">
        <v>0.52500000000000002</v>
      </c>
      <c r="L231" s="162"/>
      <c r="M231" s="166"/>
      <c r="N231" s="167"/>
      <c r="O231" s="167"/>
      <c r="P231" s="167"/>
      <c r="Q231" s="167"/>
      <c r="R231" s="167"/>
      <c r="S231" s="167"/>
      <c r="T231" s="168"/>
      <c r="AT231" s="163" t="s">
        <v>151</v>
      </c>
      <c r="AU231" s="163" t="s">
        <v>84</v>
      </c>
      <c r="AV231" s="11" t="s">
        <v>84</v>
      </c>
      <c r="AW231" s="11" t="s">
        <v>35</v>
      </c>
      <c r="AX231" s="11" t="s">
        <v>72</v>
      </c>
      <c r="AY231" s="163" t="s">
        <v>140</v>
      </c>
    </row>
    <row r="232" spans="2:65" s="12" customFormat="1">
      <c r="B232" s="169"/>
      <c r="D232" s="159" t="s">
        <v>151</v>
      </c>
      <c r="E232" s="170" t="s">
        <v>5</v>
      </c>
      <c r="F232" s="171" t="s">
        <v>153</v>
      </c>
      <c r="H232" s="172">
        <v>14.194000000000001</v>
      </c>
      <c r="L232" s="169"/>
      <c r="M232" s="173"/>
      <c r="N232" s="174"/>
      <c r="O232" s="174"/>
      <c r="P232" s="174"/>
      <c r="Q232" s="174"/>
      <c r="R232" s="174"/>
      <c r="S232" s="174"/>
      <c r="T232" s="175"/>
      <c r="AT232" s="170" t="s">
        <v>151</v>
      </c>
      <c r="AU232" s="170" t="s">
        <v>84</v>
      </c>
      <c r="AV232" s="12" t="s">
        <v>147</v>
      </c>
      <c r="AW232" s="12" t="s">
        <v>35</v>
      </c>
      <c r="AX232" s="12" t="s">
        <v>77</v>
      </c>
      <c r="AY232" s="170" t="s">
        <v>140</v>
      </c>
    </row>
    <row r="233" spans="2:65" s="1" customFormat="1" ht="38.25" customHeight="1">
      <c r="B233" s="147"/>
      <c r="C233" s="148" t="s">
        <v>339</v>
      </c>
      <c r="D233" s="148" t="s">
        <v>142</v>
      </c>
      <c r="E233" s="149" t="s">
        <v>340</v>
      </c>
      <c r="F233" s="150" t="s">
        <v>341</v>
      </c>
      <c r="G233" s="151" t="s">
        <v>183</v>
      </c>
      <c r="H233" s="152">
        <v>45.875999999999998</v>
      </c>
      <c r="I233" s="153"/>
      <c r="J233" s="153">
        <f>ROUND(I233*H233,2)</f>
        <v>0</v>
      </c>
      <c r="K233" s="150" t="s">
        <v>146</v>
      </c>
      <c r="L233" s="38"/>
      <c r="M233" s="154" t="s">
        <v>5</v>
      </c>
      <c r="N233" s="155" t="s">
        <v>43</v>
      </c>
      <c r="O233" s="156">
        <v>0.36399999999999999</v>
      </c>
      <c r="P233" s="156">
        <f>O233*H233</f>
        <v>16.698864</v>
      </c>
      <c r="Q233" s="156">
        <v>1.0300000000000001E-3</v>
      </c>
      <c r="R233" s="156">
        <f>Q233*H233</f>
        <v>4.7252280000000001E-2</v>
      </c>
      <c r="S233" s="156">
        <v>0</v>
      </c>
      <c r="T233" s="157">
        <f>S233*H233</f>
        <v>0</v>
      </c>
      <c r="AR233" s="24" t="s">
        <v>147</v>
      </c>
      <c r="AT233" s="24" t="s">
        <v>142</v>
      </c>
      <c r="AU233" s="24" t="s">
        <v>84</v>
      </c>
      <c r="AY233" s="24" t="s">
        <v>140</v>
      </c>
      <c r="BE233" s="158">
        <f>IF(N233="základní",J233,0)</f>
        <v>0</v>
      </c>
      <c r="BF233" s="158">
        <f>IF(N233="snížená",J233,0)</f>
        <v>0</v>
      </c>
      <c r="BG233" s="158">
        <f>IF(N233="zákl. přenesená",J233,0)</f>
        <v>0</v>
      </c>
      <c r="BH233" s="158">
        <f>IF(N233="sníž. přenesená",J233,0)</f>
        <v>0</v>
      </c>
      <c r="BI233" s="158">
        <f>IF(N233="nulová",J233,0)</f>
        <v>0</v>
      </c>
      <c r="BJ233" s="24" t="s">
        <v>77</v>
      </c>
      <c r="BK233" s="158">
        <f>ROUND(I233*H233,2)</f>
        <v>0</v>
      </c>
      <c r="BL233" s="24" t="s">
        <v>147</v>
      </c>
      <c r="BM233" s="24" t="s">
        <v>342</v>
      </c>
    </row>
    <row r="234" spans="2:65" s="11" customFormat="1">
      <c r="B234" s="162"/>
      <c r="D234" s="159" t="s">
        <v>151</v>
      </c>
      <c r="E234" s="163" t="s">
        <v>5</v>
      </c>
      <c r="F234" s="164" t="s">
        <v>343</v>
      </c>
      <c r="H234" s="165">
        <v>5.3449999999999998</v>
      </c>
      <c r="L234" s="162"/>
      <c r="M234" s="166"/>
      <c r="N234" s="167"/>
      <c r="O234" s="167"/>
      <c r="P234" s="167"/>
      <c r="Q234" s="167"/>
      <c r="R234" s="167"/>
      <c r="S234" s="167"/>
      <c r="T234" s="168"/>
      <c r="AT234" s="163" t="s">
        <v>151</v>
      </c>
      <c r="AU234" s="163" t="s">
        <v>84</v>
      </c>
      <c r="AV234" s="11" t="s">
        <v>84</v>
      </c>
      <c r="AW234" s="11" t="s">
        <v>35</v>
      </c>
      <c r="AX234" s="11" t="s">
        <v>72</v>
      </c>
      <c r="AY234" s="163" t="s">
        <v>140</v>
      </c>
    </row>
    <row r="235" spans="2:65" s="11" customFormat="1">
      <c r="B235" s="162"/>
      <c r="D235" s="159" t="s">
        <v>151</v>
      </c>
      <c r="E235" s="163" t="s">
        <v>5</v>
      </c>
      <c r="F235" s="164" t="s">
        <v>343</v>
      </c>
      <c r="H235" s="165">
        <v>5.3449999999999998</v>
      </c>
      <c r="L235" s="162"/>
      <c r="M235" s="166"/>
      <c r="N235" s="167"/>
      <c r="O235" s="167"/>
      <c r="P235" s="167"/>
      <c r="Q235" s="167"/>
      <c r="R235" s="167"/>
      <c r="S235" s="167"/>
      <c r="T235" s="168"/>
      <c r="AT235" s="163" t="s">
        <v>151</v>
      </c>
      <c r="AU235" s="163" t="s">
        <v>84</v>
      </c>
      <c r="AV235" s="11" t="s">
        <v>84</v>
      </c>
      <c r="AW235" s="11" t="s">
        <v>35</v>
      </c>
      <c r="AX235" s="11" t="s">
        <v>72</v>
      </c>
      <c r="AY235" s="163" t="s">
        <v>140</v>
      </c>
    </row>
    <row r="236" spans="2:65" s="11" customFormat="1">
      <c r="B236" s="162"/>
      <c r="D236" s="159" t="s">
        <v>151</v>
      </c>
      <c r="E236" s="163" t="s">
        <v>5</v>
      </c>
      <c r="F236" s="164" t="s">
        <v>344</v>
      </c>
      <c r="H236" s="165">
        <v>1.92</v>
      </c>
      <c r="L236" s="162"/>
      <c r="M236" s="166"/>
      <c r="N236" s="167"/>
      <c r="O236" s="167"/>
      <c r="P236" s="167"/>
      <c r="Q236" s="167"/>
      <c r="R236" s="167"/>
      <c r="S236" s="167"/>
      <c r="T236" s="168"/>
      <c r="AT236" s="163" t="s">
        <v>151</v>
      </c>
      <c r="AU236" s="163" t="s">
        <v>84</v>
      </c>
      <c r="AV236" s="11" t="s">
        <v>84</v>
      </c>
      <c r="AW236" s="11" t="s">
        <v>35</v>
      </c>
      <c r="AX236" s="11" t="s">
        <v>72</v>
      </c>
      <c r="AY236" s="163" t="s">
        <v>140</v>
      </c>
    </row>
    <row r="237" spans="2:65" s="11" customFormat="1">
      <c r="B237" s="162"/>
      <c r="D237" s="159" t="s">
        <v>151</v>
      </c>
      <c r="E237" s="163" t="s">
        <v>5</v>
      </c>
      <c r="F237" s="164" t="s">
        <v>345</v>
      </c>
      <c r="H237" s="165">
        <v>13.465</v>
      </c>
      <c r="L237" s="162"/>
      <c r="M237" s="166"/>
      <c r="N237" s="167"/>
      <c r="O237" s="167"/>
      <c r="P237" s="167"/>
      <c r="Q237" s="167"/>
      <c r="R237" s="167"/>
      <c r="S237" s="167"/>
      <c r="T237" s="168"/>
      <c r="AT237" s="163" t="s">
        <v>151</v>
      </c>
      <c r="AU237" s="163" t="s">
        <v>84</v>
      </c>
      <c r="AV237" s="11" t="s">
        <v>84</v>
      </c>
      <c r="AW237" s="11" t="s">
        <v>35</v>
      </c>
      <c r="AX237" s="11" t="s">
        <v>72</v>
      </c>
      <c r="AY237" s="163" t="s">
        <v>140</v>
      </c>
    </row>
    <row r="238" spans="2:65" s="11" customFormat="1">
      <c r="B238" s="162"/>
      <c r="D238" s="159" t="s">
        <v>151</v>
      </c>
      <c r="E238" s="163" t="s">
        <v>5</v>
      </c>
      <c r="F238" s="164" t="s">
        <v>346</v>
      </c>
      <c r="H238" s="165">
        <v>2</v>
      </c>
      <c r="L238" s="162"/>
      <c r="M238" s="166"/>
      <c r="N238" s="167"/>
      <c r="O238" s="167"/>
      <c r="P238" s="167"/>
      <c r="Q238" s="167"/>
      <c r="R238" s="167"/>
      <c r="S238" s="167"/>
      <c r="T238" s="168"/>
      <c r="AT238" s="163" t="s">
        <v>151</v>
      </c>
      <c r="AU238" s="163" t="s">
        <v>84</v>
      </c>
      <c r="AV238" s="11" t="s">
        <v>84</v>
      </c>
      <c r="AW238" s="11" t="s">
        <v>35</v>
      </c>
      <c r="AX238" s="11" t="s">
        <v>72</v>
      </c>
      <c r="AY238" s="163" t="s">
        <v>140</v>
      </c>
    </row>
    <row r="239" spans="2:65" s="11" customFormat="1">
      <c r="B239" s="162"/>
      <c r="D239" s="159" t="s">
        <v>151</v>
      </c>
      <c r="E239" s="163" t="s">
        <v>5</v>
      </c>
      <c r="F239" s="164" t="s">
        <v>347</v>
      </c>
      <c r="H239" s="165">
        <v>3.57</v>
      </c>
      <c r="L239" s="162"/>
      <c r="M239" s="166"/>
      <c r="N239" s="167"/>
      <c r="O239" s="167"/>
      <c r="P239" s="167"/>
      <c r="Q239" s="167"/>
      <c r="R239" s="167"/>
      <c r="S239" s="167"/>
      <c r="T239" s="168"/>
      <c r="AT239" s="163" t="s">
        <v>151</v>
      </c>
      <c r="AU239" s="163" t="s">
        <v>84</v>
      </c>
      <c r="AV239" s="11" t="s">
        <v>84</v>
      </c>
      <c r="AW239" s="11" t="s">
        <v>35</v>
      </c>
      <c r="AX239" s="11" t="s">
        <v>72</v>
      </c>
      <c r="AY239" s="163" t="s">
        <v>140</v>
      </c>
    </row>
    <row r="240" spans="2:65" s="11" customFormat="1">
      <c r="B240" s="162"/>
      <c r="D240" s="159" t="s">
        <v>151</v>
      </c>
      <c r="E240" s="163" t="s">
        <v>5</v>
      </c>
      <c r="F240" s="164" t="s">
        <v>348</v>
      </c>
      <c r="H240" s="165">
        <v>8.5540000000000003</v>
      </c>
      <c r="L240" s="162"/>
      <c r="M240" s="166"/>
      <c r="N240" s="167"/>
      <c r="O240" s="167"/>
      <c r="P240" s="167"/>
      <c r="Q240" s="167"/>
      <c r="R240" s="167"/>
      <c r="S240" s="167"/>
      <c r="T240" s="168"/>
      <c r="AT240" s="163" t="s">
        <v>151</v>
      </c>
      <c r="AU240" s="163" t="s">
        <v>84</v>
      </c>
      <c r="AV240" s="11" t="s">
        <v>84</v>
      </c>
      <c r="AW240" s="11" t="s">
        <v>35</v>
      </c>
      <c r="AX240" s="11" t="s">
        <v>72</v>
      </c>
      <c r="AY240" s="163" t="s">
        <v>140</v>
      </c>
    </row>
    <row r="241" spans="2:65" s="11" customFormat="1">
      <c r="B241" s="162"/>
      <c r="D241" s="159" t="s">
        <v>151</v>
      </c>
      <c r="E241" s="163" t="s">
        <v>5</v>
      </c>
      <c r="F241" s="164" t="s">
        <v>349</v>
      </c>
      <c r="H241" s="165">
        <v>3.577</v>
      </c>
      <c r="L241" s="162"/>
      <c r="M241" s="166"/>
      <c r="N241" s="167"/>
      <c r="O241" s="167"/>
      <c r="P241" s="167"/>
      <c r="Q241" s="167"/>
      <c r="R241" s="167"/>
      <c r="S241" s="167"/>
      <c r="T241" s="168"/>
      <c r="AT241" s="163" t="s">
        <v>151</v>
      </c>
      <c r="AU241" s="163" t="s">
        <v>84</v>
      </c>
      <c r="AV241" s="11" t="s">
        <v>84</v>
      </c>
      <c r="AW241" s="11" t="s">
        <v>35</v>
      </c>
      <c r="AX241" s="11" t="s">
        <v>72</v>
      </c>
      <c r="AY241" s="163" t="s">
        <v>140</v>
      </c>
    </row>
    <row r="242" spans="2:65" s="11" customFormat="1">
      <c r="B242" s="162"/>
      <c r="D242" s="159" t="s">
        <v>151</v>
      </c>
      <c r="E242" s="163" t="s">
        <v>5</v>
      </c>
      <c r="F242" s="164" t="s">
        <v>350</v>
      </c>
      <c r="H242" s="165">
        <v>2.1</v>
      </c>
      <c r="L242" s="162"/>
      <c r="M242" s="166"/>
      <c r="N242" s="167"/>
      <c r="O242" s="167"/>
      <c r="P242" s="167"/>
      <c r="Q242" s="167"/>
      <c r="R242" s="167"/>
      <c r="S242" s="167"/>
      <c r="T242" s="168"/>
      <c r="AT242" s="163" t="s">
        <v>151</v>
      </c>
      <c r="AU242" s="163" t="s">
        <v>84</v>
      </c>
      <c r="AV242" s="11" t="s">
        <v>84</v>
      </c>
      <c r="AW242" s="11" t="s">
        <v>35</v>
      </c>
      <c r="AX242" s="11" t="s">
        <v>72</v>
      </c>
      <c r="AY242" s="163" t="s">
        <v>140</v>
      </c>
    </row>
    <row r="243" spans="2:65" s="12" customFormat="1">
      <c r="B243" s="169"/>
      <c r="D243" s="159" t="s">
        <v>151</v>
      </c>
      <c r="E243" s="170" t="s">
        <v>5</v>
      </c>
      <c r="F243" s="171" t="s">
        <v>153</v>
      </c>
      <c r="H243" s="172">
        <v>45.875999999999998</v>
      </c>
      <c r="L243" s="169"/>
      <c r="M243" s="173"/>
      <c r="N243" s="174"/>
      <c r="O243" s="174"/>
      <c r="P243" s="174"/>
      <c r="Q243" s="174"/>
      <c r="R243" s="174"/>
      <c r="S243" s="174"/>
      <c r="T243" s="175"/>
      <c r="AT243" s="170" t="s">
        <v>151</v>
      </c>
      <c r="AU243" s="170" t="s">
        <v>84</v>
      </c>
      <c r="AV243" s="12" t="s">
        <v>147</v>
      </c>
      <c r="AW243" s="12" t="s">
        <v>35</v>
      </c>
      <c r="AX243" s="12" t="s">
        <v>77</v>
      </c>
      <c r="AY243" s="170" t="s">
        <v>140</v>
      </c>
    </row>
    <row r="244" spans="2:65" s="1" customFormat="1" ht="38.25" customHeight="1">
      <c r="B244" s="147"/>
      <c r="C244" s="148" t="s">
        <v>351</v>
      </c>
      <c r="D244" s="148" t="s">
        <v>142</v>
      </c>
      <c r="E244" s="149" t="s">
        <v>352</v>
      </c>
      <c r="F244" s="150" t="s">
        <v>353</v>
      </c>
      <c r="G244" s="151" t="s">
        <v>183</v>
      </c>
      <c r="H244" s="152">
        <v>45.875999999999998</v>
      </c>
      <c r="I244" s="153"/>
      <c r="J244" s="153">
        <f>ROUND(I244*H244,2)</f>
        <v>0</v>
      </c>
      <c r="K244" s="150" t="s">
        <v>146</v>
      </c>
      <c r="L244" s="38"/>
      <c r="M244" s="154" t="s">
        <v>5</v>
      </c>
      <c r="N244" s="155" t="s">
        <v>43</v>
      </c>
      <c r="O244" s="156">
        <v>0.20100000000000001</v>
      </c>
      <c r="P244" s="156">
        <f>O244*H244</f>
        <v>9.2210760000000001</v>
      </c>
      <c r="Q244" s="156">
        <v>0</v>
      </c>
      <c r="R244" s="156">
        <f>Q244*H244</f>
        <v>0</v>
      </c>
      <c r="S244" s="156">
        <v>0</v>
      </c>
      <c r="T244" s="157">
        <f>S244*H244</f>
        <v>0</v>
      </c>
      <c r="AR244" s="24" t="s">
        <v>147</v>
      </c>
      <c r="AT244" s="24" t="s">
        <v>142</v>
      </c>
      <c r="AU244" s="24" t="s">
        <v>84</v>
      </c>
      <c r="AY244" s="24" t="s">
        <v>140</v>
      </c>
      <c r="BE244" s="158">
        <f>IF(N244="základní",J244,0)</f>
        <v>0</v>
      </c>
      <c r="BF244" s="158">
        <f>IF(N244="snížená",J244,0)</f>
        <v>0</v>
      </c>
      <c r="BG244" s="158">
        <f>IF(N244="zákl. přenesená",J244,0)</f>
        <v>0</v>
      </c>
      <c r="BH244" s="158">
        <f>IF(N244="sníž. přenesená",J244,0)</f>
        <v>0</v>
      </c>
      <c r="BI244" s="158">
        <f>IF(N244="nulová",J244,0)</f>
        <v>0</v>
      </c>
      <c r="BJ244" s="24" t="s">
        <v>77</v>
      </c>
      <c r="BK244" s="158">
        <f>ROUND(I244*H244,2)</f>
        <v>0</v>
      </c>
      <c r="BL244" s="24" t="s">
        <v>147</v>
      </c>
      <c r="BM244" s="24" t="s">
        <v>354</v>
      </c>
    </row>
    <row r="245" spans="2:65" s="10" customFormat="1" ht="29.85" customHeight="1">
      <c r="B245" s="135"/>
      <c r="D245" s="136" t="s">
        <v>71</v>
      </c>
      <c r="E245" s="145" t="s">
        <v>159</v>
      </c>
      <c r="F245" s="145" t="s">
        <v>355</v>
      </c>
      <c r="J245" s="146">
        <f>BK245</f>
        <v>0</v>
      </c>
      <c r="L245" s="135"/>
      <c r="M245" s="139"/>
      <c r="N245" s="140"/>
      <c r="O245" s="140"/>
      <c r="P245" s="141">
        <f>SUM(P246:P297)</f>
        <v>333.53674399999994</v>
      </c>
      <c r="Q245" s="140"/>
      <c r="R245" s="141">
        <f>SUM(R246:R297)</f>
        <v>142.76830103</v>
      </c>
      <c r="S245" s="140"/>
      <c r="T245" s="142">
        <f>SUM(T246:T297)</f>
        <v>0</v>
      </c>
      <c r="AR245" s="136" t="s">
        <v>77</v>
      </c>
      <c r="AT245" s="143" t="s">
        <v>71</v>
      </c>
      <c r="AU245" s="143" t="s">
        <v>77</v>
      </c>
      <c r="AY245" s="136" t="s">
        <v>140</v>
      </c>
      <c r="BK245" s="144">
        <f>SUM(BK246:BK297)</f>
        <v>0</v>
      </c>
    </row>
    <row r="246" spans="2:65" s="1" customFormat="1" ht="25.5" customHeight="1">
      <c r="B246" s="147"/>
      <c r="C246" s="148" t="s">
        <v>356</v>
      </c>
      <c r="D246" s="148" t="s">
        <v>142</v>
      </c>
      <c r="E246" s="149" t="s">
        <v>357</v>
      </c>
      <c r="F246" s="150" t="s">
        <v>358</v>
      </c>
      <c r="G246" s="151" t="s">
        <v>183</v>
      </c>
      <c r="H246" s="152">
        <v>33.6</v>
      </c>
      <c r="I246" s="153"/>
      <c r="J246" s="153">
        <f>ROUND(I246*H246,2)</f>
        <v>0</v>
      </c>
      <c r="K246" s="150" t="s">
        <v>146</v>
      </c>
      <c r="L246" s="38"/>
      <c r="M246" s="154" t="s">
        <v>5</v>
      </c>
      <c r="N246" s="155" t="s">
        <v>43</v>
      </c>
      <c r="O246" s="156">
        <v>0.61699999999999999</v>
      </c>
      <c r="P246" s="156">
        <f>O246*H246</f>
        <v>20.731200000000001</v>
      </c>
      <c r="Q246" s="156">
        <v>0.34661999999999998</v>
      </c>
      <c r="R246" s="156">
        <f>Q246*H246</f>
        <v>11.646432000000001</v>
      </c>
      <c r="S246" s="156">
        <v>0</v>
      </c>
      <c r="T246" s="157">
        <f>S246*H246</f>
        <v>0</v>
      </c>
      <c r="AR246" s="24" t="s">
        <v>147</v>
      </c>
      <c r="AT246" s="24" t="s">
        <v>142</v>
      </c>
      <c r="AU246" s="24" t="s">
        <v>84</v>
      </c>
      <c r="AY246" s="24" t="s">
        <v>140</v>
      </c>
      <c r="BE246" s="158">
        <f>IF(N246="základní",J246,0)</f>
        <v>0</v>
      </c>
      <c r="BF246" s="158">
        <f>IF(N246="snížená",J246,0)</f>
        <v>0</v>
      </c>
      <c r="BG246" s="158">
        <f>IF(N246="zákl. přenesená",J246,0)</f>
        <v>0</v>
      </c>
      <c r="BH246" s="158">
        <f>IF(N246="sníž. přenesená",J246,0)</f>
        <v>0</v>
      </c>
      <c r="BI246" s="158">
        <f>IF(N246="nulová",J246,0)</f>
        <v>0</v>
      </c>
      <c r="BJ246" s="24" t="s">
        <v>77</v>
      </c>
      <c r="BK246" s="158">
        <f>ROUND(I246*H246,2)</f>
        <v>0</v>
      </c>
      <c r="BL246" s="24" t="s">
        <v>147</v>
      </c>
      <c r="BM246" s="24" t="s">
        <v>359</v>
      </c>
    </row>
    <row r="247" spans="2:65" s="1" customFormat="1" ht="67.5">
      <c r="B247" s="38"/>
      <c r="D247" s="159" t="s">
        <v>149</v>
      </c>
      <c r="F247" s="160" t="s">
        <v>360</v>
      </c>
      <c r="L247" s="38"/>
      <c r="M247" s="161"/>
      <c r="N247" s="39"/>
      <c r="O247" s="39"/>
      <c r="P247" s="39"/>
      <c r="Q247" s="39"/>
      <c r="R247" s="39"/>
      <c r="S247" s="39"/>
      <c r="T247" s="67"/>
      <c r="AT247" s="24" t="s">
        <v>149</v>
      </c>
      <c r="AU247" s="24" t="s">
        <v>84</v>
      </c>
    </row>
    <row r="248" spans="2:65" s="11" customFormat="1">
      <c r="B248" s="162"/>
      <c r="D248" s="159" t="s">
        <v>151</v>
      </c>
      <c r="E248" s="163" t="s">
        <v>5</v>
      </c>
      <c r="F248" s="164" t="s">
        <v>361</v>
      </c>
      <c r="H248" s="165">
        <v>33.6</v>
      </c>
      <c r="L248" s="162"/>
      <c r="M248" s="166"/>
      <c r="N248" s="167"/>
      <c r="O248" s="167"/>
      <c r="P248" s="167"/>
      <c r="Q248" s="167"/>
      <c r="R248" s="167"/>
      <c r="S248" s="167"/>
      <c r="T248" s="168"/>
      <c r="AT248" s="163" t="s">
        <v>151</v>
      </c>
      <c r="AU248" s="163" t="s">
        <v>84</v>
      </c>
      <c r="AV248" s="11" t="s">
        <v>84</v>
      </c>
      <c r="AW248" s="11" t="s">
        <v>35</v>
      </c>
      <c r="AX248" s="11" t="s">
        <v>72</v>
      </c>
      <c r="AY248" s="163" t="s">
        <v>140</v>
      </c>
    </row>
    <row r="249" spans="2:65" s="12" customFormat="1">
      <c r="B249" s="169"/>
      <c r="D249" s="159" t="s">
        <v>151</v>
      </c>
      <c r="E249" s="170" t="s">
        <v>5</v>
      </c>
      <c r="F249" s="171" t="s">
        <v>153</v>
      </c>
      <c r="H249" s="172">
        <v>33.6</v>
      </c>
      <c r="L249" s="169"/>
      <c r="M249" s="173"/>
      <c r="N249" s="174"/>
      <c r="O249" s="174"/>
      <c r="P249" s="174"/>
      <c r="Q249" s="174"/>
      <c r="R249" s="174"/>
      <c r="S249" s="174"/>
      <c r="T249" s="175"/>
      <c r="AT249" s="170" t="s">
        <v>151</v>
      </c>
      <c r="AU249" s="170" t="s">
        <v>84</v>
      </c>
      <c r="AV249" s="12" t="s">
        <v>147</v>
      </c>
      <c r="AW249" s="12" t="s">
        <v>35</v>
      </c>
      <c r="AX249" s="12" t="s">
        <v>77</v>
      </c>
      <c r="AY249" s="170" t="s">
        <v>140</v>
      </c>
    </row>
    <row r="250" spans="2:65" s="1" customFormat="1" ht="25.5" customHeight="1">
      <c r="B250" s="147"/>
      <c r="C250" s="148" t="s">
        <v>362</v>
      </c>
      <c r="D250" s="148" t="s">
        <v>142</v>
      </c>
      <c r="E250" s="149" t="s">
        <v>363</v>
      </c>
      <c r="F250" s="150" t="s">
        <v>364</v>
      </c>
      <c r="G250" s="151" t="s">
        <v>183</v>
      </c>
      <c r="H250" s="152">
        <v>23.643000000000001</v>
      </c>
      <c r="I250" s="153"/>
      <c r="J250" s="153">
        <f>ROUND(I250*H250,2)</f>
        <v>0</v>
      </c>
      <c r="K250" s="150" t="s">
        <v>146</v>
      </c>
      <c r="L250" s="38"/>
      <c r="M250" s="154" t="s">
        <v>5</v>
      </c>
      <c r="N250" s="155" t="s">
        <v>43</v>
      </c>
      <c r="O250" s="156">
        <v>0.76200000000000001</v>
      </c>
      <c r="P250" s="156">
        <f>O250*H250</f>
        <v>18.015966000000002</v>
      </c>
      <c r="Q250" s="156">
        <v>0.42831999999999998</v>
      </c>
      <c r="R250" s="156">
        <f>Q250*H250</f>
        <v>10.12676976</v>
      </c>
      <c r="S250" s="156">
        <v>0</v>
      </c>
      <c r="T250" s="157">
        <f>S250*H250</f>
        <v>0</v>
      </c>
      <c r="AR250" s="24" t="s">
        <v>147</v>
      </c>
      <c r="AT250" s="24" t="s">
        <v>142</v>
      </c>
      <c r="AU250" s="24" t="s">
        <v>84</v>
      </c>
      <c r="AY250" s="24" t="s">
        <v>140</v>
      </c>
      <c r="BE250" s="158">
        <f>IF(N250="základní",J250,0)</f>
        <v>0</v>
      </c>
      <c r="BF250" s="158">
        <f>IF(N250="snížená",J250,0)</f>
        <v>0</v>
      </c>
      <c r="BG250" s="158">
        <f>IF(N250="zákl. přenesená",J250,0)</f>
        <v>0</v>
      </c>
      <c r="BH250" s="158">
        <f>IF(N250="sníž. přenesená",J250,0)</f>
        <v>0</v>
      </c>
      <c r="BI250" s="158">
        <f>IF(N250="nulová",J250,0)</f>
        <v>0</v>
      </c>
      <c r="BJ250" s="24" t="s">
        <v>77</v>
      </c>
      <c r="BK250" s="158">
        <f>ROUND(I250*H250,2)</f>
        <v>0</v>
      </c>
      <c r="BL250" s="24" t="s">
        <v>147</v>
      </c>
      <c r="BM250" s="24" t="s">
        <v>365</v>
      </c>
    </row>
    <row r="251" spans="2:65" s="1" customFormat="1" ht="67.5">
      <c r="B251" s="38"/>
      <c r="D251" s="159" t="s">
        <v>149</v>
      </c>
      <c r="F251" s="160" t="s">
        <v>360</v>
      </c>
      <c r="L251" s="38"/>
      <c r="M251" s="161"/>
      <c r="N251" s="39"/>
      <c r="O251" s="39"/>
      <c r="P251" s="39"/>
      <c r="Q251" s="39"/>
      <c r="R251" s="39"/>
      <c r="S251" s="39"/>
      <c r="T251" s="67"/>
      <c r="AT251" s="24" t="s">
        <v>149</v>
      </c>
      <c r="AU251" s="24" t="s">
        <v>84</v>
      </c>
    </row>
    <row r="252" spans="2:65" s="11" customFormat="1">
      <c r="B252" s="162"/>
      <c r="D252" s="159" t="s">
        <v>151</v>
      </c>
      <c r="E252" s="163" t="s">
        <v>5</v>
      </c>
      <c r="F252" s="164" t="s">
        <v>366</v>
      </c>
      <c r="H252" s="165">
        <v>23.643000000000001</v>
      </c>
      <c r="L252" s="162"/>
      <c r="M252" s="166"/>
      <c r="N252" s="167"/>
      <c r="O252" s="167"/>
      <c r="P252" s="167"/>
      <c r="Q252" s="167"/>
      <c r="R252" s="167"/>
      <c r="S252" s="167"/>
      <c r="T252" s="168"/>
      <c r="AT252" s="163" t="s">
        <v>151</v>
      </c>
      <c r="AU252" s="163" t="s">
        <v>84</v>
      </c>
      <c r="AV252" s="11" t="s">
        <v>84</v>
      </c>
      <c r="AW252" s="11" t="s">
        <v>35</v>
      </c>
      <c r="AX252" s="11" t="s">
        <v>72</v>
      </c>
      <c r="AY252" s="163" t="s">
        <v>140</v>
      </c>
    </row>
    <row r="253" spans="2:65" s="12" customFormat="1">
      <c r="B253" s="169"/>
      <c r="D253" s="159" t="s">
        <v>151</v>
      </c>
      <c r="E253" s="170" t="s">
        <v>5</v>
      </c>
      <c r="F253" s="171" t="s">
        <v>153</v>
      </c>
      <c r="H253" s="172">
        <v>23.643000000000001</v>
      </c>
      <c r="L253" s="169"/>
      <c r="M253" s="173"/>
      <c r="N253" s="174"/>
      <c r="O253" s="174"/>
      <c r="P253" s="174"/>
      <c r="Q253" s="174"/>
      <c r="R253" s="174"/>
      <c r="S253" s="174"/>
      <c r="T253" s="175"/>
      <c r="AT253" s="170" t="s">
        <v>151</v>
      </c>
      <c r="AU253" s="170" t="s">
        <v>84</v>
      </c>
      <c r="AV253" s="12" t="s">
        <v>147</v>
      </c>
      <c r="AW253" s="12" t="s">
        <v>35</v>
      </c>
      <c r="AX253" s="12" t="s">
        <v>77</v>
      </c>
      <c r="AY253" s="170" t="s">
        <v>140</v>
      </c>
    </row>
    <row r="254" spans="2:65" s="1" customFormat="1" ht="25.5" customHeight="1">
      <c r="B254" s="147"/>
      <c r="C254" s="148" t="s">
        <v>367</v>
      </c>
      <c r="D254" s="148" t="s">
        <v>142</v>
      </c>
      <c r="E254" s="149" t="s">
        <v>368</v>
      </c>
      <c r="F254" s="150" t="s">
        <v>369</v>
      </c>
      <c r="G254" s="151" t="s">
        <v>183</v>
      </c>
      <c r="H254" s="152">
        <v>82.102000000000004</v>
      </c>
      <c r="I254" s="153"/>
      <c r="J254" s="153">
        <f>ROUND(I254*H254,2)</f>
        <v>0</v>
      </c>
      <c r="K254" s="150" t="s">
        <v>146</v>
      </c>
      <c r="L254" s="38"/>
      <c r="M254" s="154" t="s">
        <v>5</v>
      </c>
      <c r="N254" s="155" t="s">
        <v>43</v>
      </c>
      <c r="O254" s="156">
        <v>1.0860000000000001</v>
      </c>
      <c r="P254" s="156">
        <f>O254*H254</f>
        <v>89.162772000000004</v>
      </c>
      <c r="Q254" s="156">
        <v>0.67488999999999999</v>
      </c>
      <c r="R254" s="156">
        <f>Q254*H254</f>
        <v>55.409818780000002</v>
      </c>
      <c r="S254" s="156">
        <v>0</v>
      </c>
      <c r="T254" s="157">
        <f>S254*H254</f>
        <v>0</v>
      </c>
      <c r="AR254" s="24" t="s">
        <v>147</v>
      </c>
      <c r="AT254" s="24" t="s">
        <v>142</v>
      </c>
      <c r="AU254" s="24" t="s">
        <v>84</v>
      </c>
      <c r="AY254" s="24" t="s">
        <v>140</v>
      </c>
      <c r="BE254" s="158">
        <f>IF(N254="základní",J254,0)</f>
        <v>0</v>
      </c>
      <c r="BF254" s="158">
        <f>IF(N254="snížená",J254,0)</f>
        <v>0</v>
      </c>
      <c r="BG254" s="158">
        <f>IF(N254="zákl. přenesená",J254,0)</f>
        <v>0</v>
      </c>
      <c r="BH254" s="158">
        <f>IF(N254="sníž. přenesená",J254,0)</f>
        <v>0</v>
      </c>
      <c r="BI254" s="158">
        <f>IF(N254="nulová",J254,0)</f>
        <v>0</v>
      </c>
      <c r="BJ254" s="24" t="s">
        <v>77</v>
      </c>
      <c r="BK254" s="158">
        <f>ROUND(I254*H254,2)</f>
        <v>0</v>
      </c>
      <c r="BL254" s="24" t="s">
        <v>147</v>
      </c>
      <c r="BM254" s="24" t="s">
        <v>370</v>
      </c>
    </row>
    <row r="255" spans="2:65" s="1" customFormat="1" ht="67.5">
      <c r="B255" s="38"/>
      <c r="D255" s="159" t="s">
        <v>149</v>
      </c>
      <c r="F255" s="160" t="s">
        <v>360</v>
      </c>
      <c r="L255" s="38"/>
      <c r="M255" s="161"/>
      <c r="N255" s="39"/>
      <c r="O255" s="39"/>
      <c r="P255" s="39"/>
      <c r="Q255" s="39"/>
      <c r="R255" s="39"/>
      <c r="S255" s="39"/>
      <c r="T255" s="67"/>
      <c r="AT255" s="24" t="s">
        <v>149</v>
      </c>
      <c r="AU255" s="24" t="s">
        <v>84</v>
      </c>
    </row>
    <row r="256" spans="2:65" s="11" customFormat="1">
      <c r="B256" s="162"/>
      <c r="D256" s="159" t="s">
        <v>151</v>
      </c>
      <c r="E256" s="163" t="s">
        <v>5</v>
      </c>
      <c r="F256" s="164" t="s">
        <v>371</v>
      </c>
      <c r="H256" s="165">
        <v>34.293999999999997</v>
      </c>
      <c r="L256" s="162"/>
      <c r="M256" s="166"/>
      <c r="N256" s="167"/>
      <c r="O256" s="167"/>
      <c r="P256" s="167"/>
      <c r="Q256" s="167"/>
      <c r="R256" s="167"/>
      <c r="S256" s="167"/>
      <c r="T256" s="168"/>
      <c r="AT256" s="163" t="s">
        <v>151</v>
      </c>
      <c r="AU256" s="163" t="s">
        <v>84</v>
      </c>
      <c r="AV256" s="11" t="s">
        <v>84</v>
      </c>
      <c r="AW256" s="11" t="s">
        <v>35</v>
      </c>
      <c r="AX256" s="11" t="s">
        <v>72</v>
      </c>
      <c r="AY256" s="163" t="s">
        <v>140</v>
      </c>
    </row>
    <row r="257" spans="2:65" s="11" customFormat="1">
      <c r="B257" s="162"/>
      <c r="D257" s="159" t="s">
        <v>151</v>
      </c>
      <c r="E257" s="163" t="s">
        <v>5</v>
      </c>
      <c r="F257" s="164" t="s">
        <v>372</v>
      </c>
      <c r="H257" s="165">
        <v>13.632</v>
      </c>
      <c r="L257" s="162"/>
      <c r="M257" s="166"/>
      <c r="N257" s="167"/>
      <c r="O257" s="167"/>
      <c r="P257" s="167"/>
      <c r="Q257" s="167"/>
      <c r="R257" s="167"/>
      <c r="S257" s="167"/>
      <c r="T257" s="168"/>
      <c r="AT257" s="163" t="s">
        <v>151</v>
      </c>
      <c r="AU257" s="163" t="s">
        <v>84</v>
      </c>
      <c r="AV257" s="11" t="s">
        <v>84</v>
      </c>
      <c r="AW257" s="11" t="s">
        <v>35</v>
      </c>
      <c r="AX257" s="11" t="s">
        <v>72</v>
      </c>
      <c r="AY257" s="163" t="s">
        <v>140</v>
      </c>
    </row>
    <row r="258" spans="2:65" s="11" customFormat="1">
      <c r="B258" s="162"/>
      <c r="D258" s="159" t="s">
        <v>151</v>
      </c>
      <c r="E258" s="163" t="s">
        <v>5</v>
      </c>
      <c r="F258" s="164" t="s">
        <v>373</v>
      </c>
      <c r="H258" s="165">
        <v>34.176000000000002</v>
      </c>
      <c r="L258" s="162"/>
      <c r="M258" s="166"/>
      <c r="N258" s="167"/>
      <c r="O258" s="167"/>
      <c r="P258" s="167"/>
      <c r="Q258" s="167"/>
      <c r="R258" s="167"/>
      <c r="S258" s="167"/>
      <c r="T258" s="168"/>
      <c r="AT258" s="163" t="s">
        <v>151</v>
      </c>
      <c r="AU258" s="163" t="s">
        <v>84</v>
      </c>
      <c r="AV258" s="11" t="s">
        <v>84</v>
      </c>
      <c r="AW258" s="11" t="s">
        <v>35</v>
      </c>
      <c r="AX258" s="11" t="s">
        <v>72</v>
      </c>
      <c r="AY258" s="163" t="s">
        <v>140</v>
      </c>
    </row>
    <row r="259" spans="2:65" s="12" customFormat="1">
      <c r="B259" s="169"/>
      <c r="D259" s="159" t="s">
        <v>151</v>
      </c>
      <c r="E259" s="170" t="s">
        <v>5</v>
      </c>
      <c r="F259" s="171" t="s">
        <v>153</v>
      </c>
      <c r="H259" s="172">
        <v>82.102000000000004</v>
      </c>
      <c r="L259" s="169"/>
      <c r="M259" s="173"/>
      <c r="N259" s="174"/>
      <c r="O259" s="174"/>
      <c r="P259" s="174"/>
      <c r="Q259" s="174"/>
      <c r="R259" s="174"/>
      <c r="S259" s="174"/>
      <c r="T259" s="175"/>
      <c r="AT259" s="170" t="s">
        <v>151</v>
      </c>
      <c r="AU259" s="170" t="s">
        <v>84</v>
      </c>
      <c r="AV259" s="12" t="s">
        <v>147</v>
      </c>
      <c r="AW259" s="12" t="s">
        <v>35</v>
      </c>
      <c r="AX259" s="12" t="s">
        <v>77</v>
      </c>
      <c r="AY259" s="170" t="s">
        <v>140</v>
      </c>
    </row>
    <row r="260" spans="2:65" s="1" customFormat="1" ht="25.5" customHeight="1">
      <c r="B260" s="147"/>
      <c r="C260" s="148" t="s">
        <v>374</v>
      </c>
      <c r="D260" s="148" t="s">
        <v>142</v>
      </c>
      <c r="E260" s="149" t="s">
        <v>375</v>
      </c>
      <c r="F260" s="150" t="s">
        <v>376</v>
      </c>
      <c r="G260" s="151" t="s">
        <v>183</v>
      </c>
      <c r="H260" s="152">
        <v>60.911999999999999</v>
      </c>
      <c r="I260" s="153"/>
      <c r="J260" s="153">
        <f>ROUND(I260*H260,2)</f>
        <v>0</v>
      </c>
      <c r="K260" s="150" t="s">
        <v>146</v>
      </c>
      <c r="L260" s="38"/>
      <c r="M260" s="154" t="s">
        <v>5</v>
      </c>
      <c r="N260" s="155" t="s">
        <v>43</v>
      </c>
      <c r="O260" s="156">
        <v>1.3959999999999999</v>
      </c>
      <c r="P260" s="156">
        <f>O260*H260</f>
        <v>85.033151999999987</v>
      </c>
      <c r="Q260" s="156">
        <v>0.90802000000000005</v>
      </c>
      <c r="R260" s="156">
        <f>Q260*H260</f>
        <v>55.309314239999999</v>
      </c>
      <c r="S260" s="156">
        <v>0</v>
      </c>
      <c r="T260" s="157">
        <f>S260*H260</f>
        <v>0</v>
      </c>
      <c r="AR260" s="24" t="s">
        <v>147</v>
      </c>
      <c r="AT260" s="24" t="s">
        <v>142</v>
      </c>
      <c r="AU260" s="24" t="s">
        <v>84</v>
      </c>
      <c r="AY260" s="24" t="s">
        <v>140</v>
      </c>
      <c r="BE260" s="158">
        <f>IF(N260="základní",J260,0)</f>
        <v>0</v>
      </c>
      <c r="BF260" s="158">
        <f>IF(N260="snížená",J260,0)</f>
        <v>0</v>
      </c>
      <c r="BG260" s="158">
        <f>IF(N260="zákl. přenesená",J260,0)</f>
        <v>0</v>
      </c>
      <c r="BH260" s="158">
        <f>IF(N260="sníž. přenesená",J260,0)</f>
        <v>0</v>
      </c>
      <c r="BI260" s="158">
        <f>IF(N260="nulová",J260,0)</f>
        <v>0</v>
      </c>
      <c r="BJ260" s="24" t="s">
        <v>77</v>
      </c>
      <c r="BK260" s="158">
        <f>ROUND(I260*H260,2)</f>
        <v>0</v>
      </c>
      <c r="BL260" s="24" t="s">
        <v>147</v>
      </c>
      <c r="BM260" s="24" t="s">
        <v>377</v>
      </c>
    </row>
    <row r="261" spans="2:65" s="1" customFormat="1" ht="67.5">
      <c r="B261" s="38"/>
      <c r="D261" s="159" t="s">
        <v>149</v>
      </c>
      <c r="F261" s="160" t="s">
        <v>360</v>
      </c>
      <c r="L261" s="38"/>
      <c r="M261" s="161"/>
      <c r="N261" s="39"/>
      <c r="O261" s="39"/>
      <c r="P261" s="39"/>
      <c r="Q261" s="39"/>
      <c r="R261" s="39"/>
      <c r="S261" s="39"/>
      <c r="T261" s="67"/>
      <c r="AT261" s="24" t="s">
        <v>149</v>
      </c>
      <c r="AU261" s="24" t="s">
        <v>84</v>
      </c>
    </row>
    <row r="262" spans="2:65" s="11" customFormat="1">
      <c r="B262" s="162"/>
      <c r="D262" s="159" t="s">
        <v>151</v>
      </c>
      <c r="E262" s="163" t="s">
        <v>5</v>
      </c>
      <c r="F262" s="164" t="s">
        <v>378</v>
      </c>
      <c r="H262" s="165">
        <v>38.512</v>
      </c>
      <c r="L262" s="162"/>
      <c r="M262" s="166"/>
      <c r="N262" s="167"/>
      <c r="O262" s="167"/>
      <c r="P262" s="167"/>
      <c r="Q262" s="167"/>
      <c r="R262" s="167"/>
      <c r="S262" s="167"/>
      <c r="T262" s="168"/>
      <c r="AT262" s="163" t="s">
        <v>151</v>
      </c>
      <c r="AU262" s="163" t="s">
        <v>84</v>
      </c>
      <c r="AV262" s="11" t="s">
        <v>84</v>
      </c>
      <c r="AW262" s="11" t="s">
        <v>35</v>
      </c>
      <c r="AX262" s="11" t="s">
        <v>72</v>
      </c>
      <c r="AY262" s="163" t="s">
        <v>140</v>
      </c>
    </row>
    <row r="263" spans="2:65" s="11" customFormat="1">
      <c r="B263" s="162"/>
      <c r="D263" s="159" t="s">
        <v>151</v>
      </c>
      <c r="E263" s="163" t="s">
        <v>5</v>
      </c>
      <c r="F263" s="164" t="s">
        <v>379</v>
      </c>
      <c r="H263" s="165">
        <v>22.4</v>
      </c>
      <c r="L263" s="162"/>
      <c r="M263" s="166"/>
      <c r="N263" s="167"/>
      <c r="O263" s="167"/>
      <c r="P263" s="167"/>
      <c r="Q263" s="167"/>
      <c r="R263" s="167"/>
      <c r="S263" s="167"/>
      <c r="T263" s="168"/>
      <c r="AT263" s="163" t="s">
        <v>151</v>
      </c>
      <c r="AU263" s="163" t="s">
        <v>84</v>
      </c>
      <c r="AV263" s="11" t="s">
        <v>84</v>
      </c>
      <c r="AW263" s="11" t="s">
        <v>35</v>
      </c>
      <c r="AX263" s="11" t="s">
        <v>72</v>
      </c>
      <c r="AY263" s="163" t="s">
        <v>140</v>
      </c>
    </row>
    <row r="264" spans="2:65" s="12" customFormat="1">
      <c r="B264" s="169"/>
      <c r="D264" s="159" t="s">
        <v>151</v>
      </c>
      <c r="E264" s="170" t="s">
        <v>5</v>
      </c>
      <c r="F264" s="171" t="s">
        <v>153</v>
      </c>
      <c r="H264" s="172">
        <v>60.911999999999999</v>
      </c>
      <c r="L264" s="169"/>
      <c r="M264" s="173"/>
      <c r="N264" s="174"/>
      <c r="O264" s="174"/>
      <c r="P264" s="174"/>
      <c r="Q264" s="174"/>
      <c r="R264" s="174"/>
      <c r="S264" s="174"/>
      <c r="T264" s="175"/>
      <c r="AT264" s="170" t="s">
        <v>151</v>
      </c>
      <c r="AU264" s="170" t="s">
        <v>84</v>
      </c>
      <c r="AV264" s="12" t="s">
        <v>147</v>
      </c>
      <c r="AW264" s="12" t="s">
        <v>35</v>
      </c>
      <c r="AX264" s="12" t="s">
        <v>77</v>
      </c>
      <c r="AY264" s="170" t="s">
        <v>140</v>
      </c>
    </row>
    <row r="265" spans="2:65" s="1" customFormat="1" ht="25.5" customHeight="1">
      <c r="B265" s="147"/>
      <c r="C265" s="148" t="s">
        <v>380</v>
      </c>
      <c r="D265" s="148" t="s">
        <v>142</v>
      </c>
      <c r="E265" s="149" t="s">
        <v>381</v>
      </c>
      <c r="F265" s="150" t="s">
        <v>382</v>
      </c>
      <c r="G265" s="151" t="s">
        <v>225</v>
      </c>
      <c r="H265" s="152">
        <v>1.1759999999999999</v>
      </c>
      <c r="I265" s="153"/>
      <c r="J265" s="153">
        <f>ROUND(I265*H265,2)</f>
        <v>0</v>
      </c>
      <c r="K265" s="150" t="s">
        <v>146</v>
      </c>
      <c r="L265" s="38"/>
      <c r="M265" s="154" t="s">
        <v>5</v>
      </c>
      <c r="N265" s="155" t="s">
        <v>43</v>
      </c>
      <c r="O265" s="156">
        <v>36.738</v>
      </c>
      <c r="P265" s="156">
        <f>O265*H265</f>
        <v>43.203887999999999</v>
      </c>
      <c r="Q265" s="156">
        <v>1.04881</v>
      </c>
      <c r="R265" s="156">
        <f>Q265*H265</f>
        <v>1.23340056</v>
      </c>
      <c r="S265" s="156">
        <v>0</v>
      </c>
      <c r="T265" s="157">
        <f>S265*H265</f>
        <v>0</v>
      </c>
      <c r="AR265" s="24" t="s">
        <v>147</v>
      </c>
      <c r="AT265" s="24" t="s">
        <v>142</v>
      </c>
      <c r="AU265" s="24" t="s">
        <v>84</v>
      </c>
      <c r="AY265" s="24" t="s">
        <v>140</v>
      </c>
      <c r="BE265" s="158">
        <f>IF(N265="základní",J265,0)</f>
        <v>0</v>
      </c>
      <c r="BF265" s="158">
        <f>IF(N265="snížená",J265,0)</f>
        <v>0</v>
      </c>
      <c r="BG265" s="158">
        <f>IF(N265="zákl. přenesená",J265,0)</f>
        <v>0</v>
      </c>
      <c r="BH265" s="158">
        <f>IF(N265="sníž. přenesená",J265,0)</f>
        <v>0</v>
      </c>
      <c r="BI265" s="158">
        <f>IF(N265="nulová",J265,0)</f>
        <v>0</v>
      </c>
      <c r="BJ265" s="24" t="s">
        <v>77</v>
      </c>
      <c r="BK265" s="158">
        <f>ROUND(I265*H265,2)</f>
        <v>0</v>
      </c>
      <c r="BL265" s="24" t="s">
        <v>147</v>
      </c>
      <c r="BM265" s="24" t="s">
        <v>383</v>
      </c>
    </row>
    <row r="266" spans="2:65" s="11" customFormat="1">
      <c r="B266" s="162"/>
      <c r="D266" s="159" t="s">
        <v>151</v>
      </c>
      <c r="E266" s="163" t="s">
        <v>5</v>
      </c>
      <c r="F266" s="164" t="s">
        <v>384</v>
      </c>
      <c r="H266" s="165">
        <v>0.49299999999999999</v>
      </c>
      <c r="L266" s="162"/>
      <c r="M266" s="166"/>
      <c r="N266" s="167"/>
      <c r="O266" s="167"/>
      <c r="P266" s="167"/>
      <c r="Q266" s="167"/>
      <c r="R266" s="167"/>
      <c r="S266" s="167"/>
      <c r="T266" s="168"/>
      <c r="AT266" s="163" t="s">
        <v>151</v>
      </c>
      <c r="AU266" s="163" t="s">
        <v>84</v>
      </c>
      <c r="AV266" s="11" t="s">
        <v>84</v>
      </c>
      <c r="AW266" s="11" t="s">
        <v>35</v>
      </c>
      <c r="AX266" s="11" t="s">
        <v>72</v>
      </c>
      <c r="AY266" s="163" t="s">
        <v>140</v>
      </c>
    </row>
    <row r="267" spans="2:65" s="11" customFormat="1">
      <c r="B267" s="162"/>
      <c r="D267" s="159" t="s">
        <v>151</v>
      </c>
      <c r="E267" s="163" t="s">
        <v>5</v>
      </c>
      <c r="F267" s="164" t="s">
        <v>385</v>
      </c>
      <c r="H267" s="165">
        <v>0.48699999999999999</v>
      </c>
      <c r="L267" s="162"/>
      <c r="M267" s="166"/>
      <c r="N267" s="167"/>
      <c r="O267" s="167"/>
      <c r="P267" s="167"/>
      <c r="Q267" s="167"/>
      <c r="R267" s="167"/>
      <c r="S267" s="167"/>
      <c r="T267" s="168"/>
      <c r="AT267" s="163" t="s">
        <v>151</v>
      </c>
      <c r="AU267" s="163" t="s">
        <v>84</v>
      </c>
      <c r="AV267" s="11" t="s">
        <v>84</v>
      </c>
      <c r="AW267" s="11" t="s">
        <v>35</v>
      </c>
      <c r="AX267" s="11" t="s">
        <v>72</v>
      </c>
      <c r="AY267" s="163" t="s">
        <v>140</v>
      </c>
    </row>
    <row r="268" spans="2:65" s="11" customFormat="1">
      <c r="B268" s="162"/>
      <c r="D268" s="159" t="s">
        <v>151</v>
      </c>
      <c r="E268" s="163" t="s">
        <v>5</v>
      </c>
      <c r="F268" s="164" t="s">
        <v>386</v>
      </c>
      <c r="H268" s="165">
        <v>0.10100000000000001</v>
      </c>
      <c r="L268" s="162"/>
      <c r="M268" s="166"/>
      <c r="N268" s="167"/>
      <c r="O268" s="167"/>
      <c r="P268" s="167"/>
      <c r="Q268" s="167"/>
      <c r="R268" s="167"/>
      <c r="S268" s="167"/>
      <c r="T268" s="168"/>
      <c r="AT268" s="163" t="s">
        <v>151</v>
      </c>
      <c r="AU268" s="163" t="s">
        <v>84</v>
      </c>
      <c r="AV268" s="11" t="s">
        <v>84</v>
      </c>
      <c r="AW268" s="11" t="s">
        <v>35</v>
      </c>
      <c r="AX268" s="11" t="s">
        <v>72</v>
      </c>
      <c r="AY268" s="163" t="s">
        <v>140</v>
      </c>
    </row>
    <row r="269" spans="2:65" s="11" customFormat="1">
      <c r="B269" s="162"/>
      <c r="D269" s="159" t="s">
        <v>151</v>
      </c>
      <c r="E269" s="163" t="s">
        <v>5</v>
      </c>
      <c r="F269" s="164" t="s">
        <v>387</v>
      </c>
      <c r="H269" s="165">
        <v>9.5000000000000001E-2</v>
      </c>
      <c r="L269" s="162"/>
      <c r="M269" s="166"/>
      <c r="N269" s="167"/>
      <c r="O269" s="167"/>
      <c r="P269" s="167"/>
      <c r="Q269" s="167"/>
      <c r="R269" s="167"/>
      <c r="S269" s="167"/>
      <c r="T269" s="168"/>
      <c r="AT269" s="163" t="s">
        <v>151</v>
      </c>
      <c r="AU269" s="163" t="s">
        <v>84</v>
      </c>
      <c r="AV269" s="11" t="s">
        <v>84</v>
      </c>
      <c r="AW269" s="11" t="s">
        <v>35</v>
      </c>
      <c r="AX269" s="11" t="s">
        <v>72</v>
      </c>
      <c r="AY269" s="163" t="s">
        <v>140</v>
      </c>
    </row>
    <row r="270" spans="2:65" s="12" customFormat="1">
      <c r="B270" s="169"/>
      <c r="D270" s="159" t="s">
        <v>151</v>
      </c>
      <c r="E270" s="170" t="s">
        <v>5</v>
      </c>
      <c r="F270" s="171" t="s">
        <v>153</v>
      </c>
      <c r="H270" s="172">
        <v>1.1759999999999999</v>
      </c>
      <c r="L270" s="169"/>
      <c r="M270" s="173"/>
      <c r="N270" s="174"/>
      <c r="O270" s="174"/>
      <c r="P270" s="174"/>
      <c r="Q270" s="174"/>
      <c r="R270" s="174"/>
      <c r="S270" s="174"/>
      <c r="T270" s="175"/>
      <c r="AT270" s="170" t="s">
        <v>151</v>
      </c>
      <c r="AU270" s="170" t="s">
        <v>84</v>
      </c>
      <c r="AV270" s="12" t="s">
        <v>147</v>
      </c>
      <c r="AW270" s="12" t="s">
        <v>35</v>
      </c>
      <c r="AX270" s="12" t="s">
        <v>77</v>
      </c>
      <c r="AY270" s="170" t="s">
        <v>140</v>
      </c>
    </row>
    <row r="271" spans="2:65" s="1" customFormat="1" ht="38.25" customHeight="1">
      <c r="B271" s="147"/>
      <c r="C271" s="148" t="s">
        <v>388</v>
      </c>
      <c r="D271" s="148" t="s">
        <v>142</v>
      </c>
      <c r="E271" s="149" t="s">
        <v>389</v>
      </c>
      <c r="F271" s="150" t="s">
        <v>390</v>
      </c>
      <c r="G271" s="151" t="s">
        <v>183</v>
      </c>
      <c r="H271" s="152">
        <v>6.84</v>
      </c>
      <c r="I271" s="153"/>
      <c r="J271" s="153">
        <f>ROUND(I271*H271,2)</f>
        <v>0</v>
      </c>
      <c r="K271" s="150" t="s">
        <v>146</v>
      </c>
      <c r="L271" s="38"/>
      <c r="M271" s="154" t="s">
        <v>5</v>
      </c>
      <c r="N271" s="155" t="s">
        <v>43</v>
      </c>
      <c r="O271" s="156">
        <v>0.34799999999999998</v>
      </c>
      <c r="P271" s="156">
        <f>O271*H271</f>
        <v>2.3803199999999998</v>
      </c>
      <c r="Q271" s="156">
        <v>0</v>
      </c>
      <c r="R271" s="156">
        <f>Q271*H271</f>
        <v>0</v>
      </c>
      <c r="S271" s="156">
        <v>0</v>
      </c>
      <c r="T271" s="157">
        <f>S271*H271</f>
        <v>0</v>
      </c>
      <c r="AR271" s="24" t="s">
        <v>147</v>
      </c>
      <c r="AT271" s="24" t="s">
        <v>142</v>
      </c>
      <c r="AU271" s="24" t="s">
        <v>84</v>
      </c>
      <c r="AY271" s="24" t="s">
        <v>140</v>
      </c>
      <c r="BE271" s="158">
        <f>IF(N271="základní",J271,0)</f>
        <v>0</v>
      </c>
      <c r="BF271" s="158">
        <f>IF(N271="snížená",J271,0)</f>
        <v>0</v>
      </c>
      <c r="BG271" s="158">
        <f>IF(N271="zákl. přenesená",J271,0)</f>
        <v>0</v>
      </c>
      <c r="BH271" s="158">
        <f>IF(N271="sníž. přenesená",J271,0)</f>
        <v>0</v>
      </c>
      <c r="BI271" s="158">
        <f>IF(N271="nulová",J271,0)</f>
        <v>0</v>
      </c>
      <c r="BJ271" s="24" t="s">
        <v>77</v>
      </c>
      <c r="BK271" s="158">
        <f>ROUND(I271*H271,2)</f>
        <v>0</v>
      </c>
      <c r="BL271" s="24" t="s">
        <v>147</v>
      </c>
      <c r="BM271" s="24" t="s">
        <v>391</v>
      </c>
    </row>
    <row r="272" spans="2:65" s="1" customFormat="1" ht="121.5">
      <c r="B272" s="38"/>
      <c r="D272" s="159" t="s">
        <v>149</v>
      </c>
      <c r="F272" s="160" t="s">
        <v>392</v>
      </c>
      <c r="L272" s="38"/>
      <c r="M272" s="161"/>
      <c r="N272" s="39"/>
      <c r="O272" s="39"/>
      <c r="P272" s="39"/>
      <c r="Q272" s="39"/>
      <c r="R272" s="39"/>
      <c r="S272" s="39"/>
      <c r="T272" s="67"/>
      <c r="AT272" s="24" t="s">
        <v>149</v>
      </c>
      <c r="AU272" s="24" t="s">
        <v>84</v>
      </c>
    </row>
    <row r="273" spans="2:65" s="1" customFormat="1" ht="38.25" customHeight="1">
      <c r="B273" s="147"/>
      <c r="C273" s="148" t="s">
        <v>393</v>
      </c>
      <c r="D273" s="148" t="s">
        <v>142</v>
      </c>
      <c r="E273" s="149" t="s">
        <v>394</v>
      </c>
      <c r="F273" s="150" t="s">
        <v>395</v>
      </c>
      <c r="G273" s="151" t="s">
        <v>145</v>
      </c>
      <c r="H273" s="152">
        <v>2.52</v>
      </c>
      <c r="I273" s="153"/>
      <c r="J273" s="153">
        <f>ROUND(I273*H273,2)</f>
        <v>0</v>
      </c>
      <c r="K273" s="150" t="s">
        <v>146</v>
      </c>
      <c r="L273" s="38"/>
      <c r="M273" s="154" t="s">
        <v>5</v>
      </c>
      <c r="N273" s="155" t="s">
        <v>43</v>
      </c>
      <c r="O273" s="156">
        <v>12.196999999999999</v>
      </c>
      <c r="P273" s="156">
        <f>O273*H273</f>
        <v>30.736439999999998</v>
      </c>
      <c r="Q273" s="156">
        <v>0.74880000000000002</v>
      </c>
      <c r="R273" s="156">
        <f>Q273*H273</f>
        <v>1.886976</v>
      </c>
      <c r="S273" s="156">
        <v>0</v>
      </c>
      <c r="T273" s="157">
        <f>S273*H273</f>
        <v>0</v>
      </c>
      <c r="AR273" s="24" t="s">
        <v>147</v>
      </c>
      <c r="AT273" s="24" t="s">
        <v>142</v>
      </c>
      <c r="AU273" s="24" t="s">
        <v>84</v>
      </c>
      <c r="AY273" s="24" t="s">
        <v>140</v>
      </c>
      <c r="BE273" s="158">
        <f>IF(N273="základní",J273,0)</f>
        <v>0</v>
      </c>
      <c r="BF273" s="158">
        <f>IF(N273="snížená",J273,0)</f>
        <v>0</v>
      </c>
      <c r="BG273" s="158">
        <f>IF(N273="zákl. přenesená",J273,0)</f>
        <v>0</v>
      </c>
      <c r="BH273" s="158">
        <f>IF(N273="sníž. přenesená",J273,0)</f>
        <v>0</v>
      </c>
      <c r="BI273" s="158">
        <f>IF(N273="nulová",J273,0)</f>
        <v>0</v>
      </c>
      <c r="BJ273" s="24" t="s">
        <v>77</v>
      </c>
      <c r="BK273" s="158">
        <f>ROUND(I273*H273,2)</f>
        <v>0</v>
      </c>
      <c r="BL273" s="24" t="s">
        <v>147</v>
      </c>
      <c r="BM273" s="24" t="s">
        <v>396</v>
      </c>
    </row>
    <row r="274" spans="2:65" s="1" customFormat="1" ht="121.5">
      <c r="B274" s="38"/>
      <c r="D274" s="159" t="s">
        <v>149</v>
      </c>
      <c r="F274" s="160" t="s">
        <v>397</v>
      </c>
      <c r="L274" s="38"/>
      <c r="M274" s="161"/>
      <c r="N274" s="39"/>
      <c r="O274" s="39"/>
      <c r="P274" s="39"/>
      <c r="Q274" s="39"/>
      <c r="R274" s="39"/>
      <c r="S274" s="39"/>
      <c r="T274" s="67"/>
      <c r="AT274" s="24" t="s">
        <v>149</v>
      </c>
      <c r="AU274" s="24" t="s">
        <v>84</v>
      </c>
    </row>
    <row r="275" spans="2:65" s="11" customFormat="1">
      <c r="B275" s="162"/>
      <c r="D275" s="159" t="s">
        <v>151</v>
      </c>
      <c r="E275" s="163" t="s">
        <v>5</v>
      </c>
      <c r="F275" s="164" t="s">
        <v>398</v>
      </c>
      <c r="H275" s="165">
        <v>2.52</v>
      </c>
      <c r="L275" s="162"/>
      <c r="M275" s="166"/>
      <c r="N275" s="167"/>
      <c r="O275" s="167"/>
      <c r="P275" s="167"/>
      <c r="Q275" s="167"/>
      <c r="R275" s="167"/>
      <c r="S275" s="167"/>
      <c r="T275" s="168"/>
      <c r="AT275" s="163" t="s">
        <v>151</v>
      </c>
      <c r="AU275" s="163" t="s">
        <v>84</v>
      </c>
      <c r="AV275" s="11" t="s">
        <v>84</v>
      </c>
      <c r="AW275" s="11" t="s">
        <v>35</v>
      </c>
      <c r="AX275" s="11" t="s">
        <v>72</v>
      </c>
      <c r="AY275" s="163" t="s">
        <v>140</v>
      </c>
    </row>
    <row r="276" spans="2:65" s="12" customFormat="1">
      <c r="B276" s="169"/>
      <c r="D276" s="159" t="s">
        <v>151</v>
      </c>
      <c r="E276" s="170" t="s">
        <v>5</v>
      </c>
      <c r="F276" s="171" t="s">
        <v>153</v>
      </c>
      <c r="H276" s="172">
        <v>2.52</v>
      </c>
      <c r="L276" s="169"/>
      <c r="M276" s="173"/>
      <c r="N276" s="174"/>
      <c r="O276" s="174"/>
      <c r="P276" s="174"/>
      <c r="Q276" s="174"/>
      <c r="R276" s="174"/>
      <c r="S276" s="174"/>
      <c r="T276" s="175"/>
      <c r="AT276" s="170" t="s">
        <v>151</v>
      </c>
      <c r="AU276" s="170" t="s">
        <v>84</v>
      </c>
      <c r="AV276" s="12" t="s">
        <v>147</v>
      </c>
      <c r="AW276" s="12" t="s">
        <v>35</v>
      </c>
      <c r="AX276" s="12" t="s">
        <v>77</v>
      </c>
      <c r="AY276" s="170" t="s">
        <v>140</v>
      </c>
    </row>
    <row r="277" spans="2:65" s="1" customFormat="1" ht="25.5" customHeight="1">
      <c r="B277" s="147"/>
      <c r="C277" s="148" t="s">
        <v>399</v>
      </c>
      <c r="D277" s="148" t="s">
        <v>142</v>
      </c>
      <c r="E277" s="149" t="s">
        <v>400</v>
      </c>
      <c r="F277" s="150" t="s">
        <v>401</v>
      </c>
      <c r="G277" s="151" t="s">
        <v>145</v>
      </c>
      <c r="H277" s="152">
        <v>2.3759999999999999</v>
      </c>
      <c r="I277" s="153"/>
      <c r="J277" s="153">
        <f>ROUND(I277*H277,2)</f>
        <v>0</v>
      </c>
      <c r="K277" s="150" t="s">
        <v>146</v>
      </c>
      <c r="L277" s="38"/>
      <c r="M277" s="154" t="s">
        <v>5</v>
      </c>
      <c r="N277" s="155" t="s">
        <v>43</v>
      </c>
      <c r="O277" s="156">
        <v>2.5910000000000002</v>
      </c>
      <c r="P277" s="156">
        <f>O277*H277</f>
        <v>6.1562160000000006</v>
      </c>
      <c r="Q277" s="156">
        <v>2.45329</v>
      </c>
      <c r="R277" s="156">
        <f>Q277*H277</f>
        <v>5.8290170400000001</v>
      </c>
      <c r="S277" s="156">
        <v>0</v>
      </c>
      <c r="T277" s="157">
        <f>S277*H277</f>
        <v>0</v>
      </c>
      <c r="AR277" s="24" t="s">
        <v>147</v>
      </c>
      <c r="AT277" s="24" t="s">
        <v>142</v>
      </c>
      <c r="AU277" s="24" t="s">
        <v>84</v>
      </c>
      <c r="AY277" s="24" t="s">
        <v>140</v>
      </c>
      <c r="BE277" s="158">
        <f>IF(N277="základní",J277,0)</f>
        <v>0</v>
      </c>
      <c r="BF277" s="158">
        <f>IF(N277="snížená",J277,0)</f>
        <v>0</v>
      </c>
      <c r="BG277" s="158">
        <f>IF(N277="zákl. přenesená",J277,0)</f>
        <v>0</v>
      </c>
      <c r="BH277" s="158">
        <f>IF(N277="sníž. přenesená",J277,0)</f>
        <v>0</v>
      </c>
      <c r="BI277" s="158">
        <f>IF(N277="nulová",J277,0)</f>
        <v>0</v>
      </c>
      <c r="BJ277" s="24" t="s">
        <v>77</v>
      </c>
      <c r="BK277" s="158">
        <f>ROUND(I277*H277,2)</f>
        <v>0</v>
      </c>
      <c r="BL277" s="24" t="s">
        <v>147</v>
      </c>
      <c r="BM277" s="24" t="s">
        <v>402</v>
      </c>
    </row>
    <row r="278" spans="2:65" s="11" customFormat="1">
      <c r="B278" s="162"/>
      <c r="D278" s="159" t="s">
        <v>151</v>
      </c>
      <c r="E278" s="163" t="s">
        <v>5</v>
      </c>
      <c r="F278" s="164" t="s">
        <v>403</v>
      </c>
      <c r="H278" s="165">
        <v>1.32</v>
      </c>
      <c r="L278" s="162"/>
      <c r="M278" s="166"/>
      <c r="N278" s="167"/>
      <c r="O278" s="167"/>
      <c r="P278" s="167"/>
      <c r="Q278" s="167"/>
      <c r="R278" s="167"/>
      <c r="S278" s="167"/>
      <c r="T278" s="168"/>
      <c r="AT278" s="163" t="s">
        <v>151</v>
      </c>
      <c r="AU278" s="163" t="s">
        <v>84</v>
      </c>
      <c r="AV278" s="11" t="s">
        <v>84</v>
      </c>
      <c r="AW278" s="11" t="s">
        <v>35</v>
      </c>
      <c r="AX278" s="11" t="s">
        <v>72</v>
      </c>
      <c r="AY278" s="163" t="s">
        <v>140</v>
      </c>
    </row>
    <row r="279" spans="2:65" s="11" customFormat="1">
      <c r="B279" s="162"/>
      <c r="D279" s="159" t="s">
        <v>151</v>
      </c>
      <c r="E279" s="163" t="s">
        <v>5</v>
      </c>
      <c r="F279" s="164" t="s">
        <v>404</v>
      </c>
      <c r="H279" s="165">
        <v>0.46200000000000002</v>
      </c>
      <c r="L279" s="162"/>
      <c r="M279" s="166"/>
      <c r="N279" s="167"/>
      <c r="O279" s="167"/>
      <c r="P279" s="167"/>
      <c r="Q279" s="167"/>
      <c r="R279" s="167"/>
      <c r="S279" s="167"/>
      <c r="T279" s="168"/>
      <c r="AT279" s="163" t="s">
        <v>151</v>
      </c>
      <c r="AU279" s="163" t="s">
        <v>84</v>
      </c>
      <c r="AV279" s="11" t="s">
        <v>84</v>
      </c>
      <c r="AW279" s="11" t="s">
        <v>35</v>
      </c>
      <c r="AX279" s="11" t="s">
        <v>72</v>
      </c>
      <c r="AY279" s="163" t="s">
        <v>140</v>
      </c>
    </row>
    <row r="280" spans="2:65" s="11" customFormat="1">
      <c r="B280" s="162"/>
      <c r="D280" s="159" t="s">
        <v>151</v>
      </c>
      <c r="E280" s="163" t="s">
        <v>5</v>
      </c>
      <c r="F280" s="164" t="s">
        <v>405</v>
      </c>
      <c r="H280" s="165">
        <v>0.59399999999999997</v>
      </c>
      <c r="L280" s="162"/>
      <c r="M280" s="166"/>
      <c r="N280" s="167"/>
      <c r="O280" s="167"/>
      <c r="P280" s="167"/>
      <c r="Q280" s="167"/>
      <c r="R280" s="167"/>
      <c r="S280" s="167"/>
      <c r="T280" s="168"/>
      <c r="AT280" s="163" t="s">
        <v>151</v>
      </c>
      <c r="AU280" s="163" t="s">
        <v>84</v>
      </c>
      <c r="AV280" s="11" t="s">
        <v>84</v>
      </c>
      <c r="AW280" s="11" t="s">
        <v>35</v>
      </c>
      <c r="AX280" s="11" t="s">
        <v>72</v>
      </c>
      <c r="AY280" s="163" t="s">
        <v>140</v>
      </c>
    </row>
    <row r="281" spans="2:65" s="12" customFormat="1">
      <c r="B281" s="169"/>
      <c r="D281" s="159" t="s">
        <v>151</v>
      </c>
      <c r="E281" s="170" t="s">
        <v>5</v>
      </c>
      <c r="F281" s="171" t="s">
        <v>153</v>
      </c>
      <c r="H281" s="172">
        <v>2.3759999999999999</v>
      </c>
      <c r="L281" s="169"/>
      <c r="M281" s="173"/>
      <c r="N281" s="174"/>
      <c r="O281" s="174"/>
      <c r="P281" s="174"/>
      <c r="Q281" s="174"/>
      <c r="R281" s="174"/>
      <c r="S281" s="174"/>
      <c r="T281" s="175"/>
      <c r="AT281" s="170" t="s">
        <v>151</v>
      </c>
      <c r="AU281" s="170" t="s">
        <v>84</v>
      </c>
      <c r="AV281" s="12" t="s">
        <v>147</v>
      </c>
      <c r="AW281" s="12" t="s">
        <v>35</v>
      </c>
      <c r="AX281" s="12" t="s">
        <v>77</v>
      </c>
      <c r="AY281" s="170" t="s">
        <v>140</v>
      </c>
    </row>
    <row r="282" spans="2:65" s="1" customFormat="1" ht="38.25" customHeight="1">
      <c r="B282" s="147"/>
      <c r="C282" s="148" t="s">
        <v>406</v>
      </c>
      <c r="D282" s="148" t="s">
        <v>142</v>
      </c>
      <c r="E282" s="149" t="s">
        <v>407</v>
      </c>
      <c r="F282" s="150" t="s">
        <v>408</v>
      </c>
      <c r="G282" s="151" t="s">
        <v>183</v>
      </c>
      <c r="H282" s="152">
        <v>21.12</v>
      </c>
      <c r="I282" s="153"/>
      <c r="J282" s="153">
        <f>ROUND(I282*H282,2)</f>
        <v>0</v>
      </c>
      <c r="K282" s="150" t="s">
        <v>146</v>
      </c>
      <c r="L282" s="38"/>
      <c r="M282" s="154" t="s">
        <v>5</v>
      </c>
      <c r="N282" s="155" t="s">
        <v>43</v>
      </c>
      <c r="O282" s="156">
        <v>0.85899999999999999</v>
      </c>
      <c r="P282" s="156">
        <f>O282*H282</f>
        <v>18.14208</v>
      </c>
      <c r="Q282" s="156">
        <v>1.2600000000000001E-3</v>
      </c>
      <c r="R282" s="156">
        <f>Q282*H282</f>
        <v>2.6611200000000002E-2</v>
      </c>
      <c r="S282" s="156">
        <v>0</v>
      </c>
      <c r="T282" s="157">
        <f>S282*H282</f>
        <v>0</v>
      </c>
      <c r="AR282" s="24" t="s">
        <v>147</v>
      </c>
      <c r="AT282" s="24" t="s">
        <v>142</v>
      </c>
      <c r="AU282" s="24" t="s">
        <v>84</v>
      </c>
      <c r="AY282" s="24" t="s">
        <v>140</v>
      </c>
      <c r="BE282" s="158">
        <f>IF(N282="základní",J282,0)</f>
        <v>0</v>
      </c>
      <c r="BF282" s="158">
        <f>IF(N282="snížená",J282,0)</f>
        <v>0</v>
      </c>
      <c r="BG282" s="158">
        <f>IF(N282="zákl. přenesená",J282,0)</f>
        <v>0</v>
      </c>
      <c r="BH282" s="158">
        <f>IF(N282="sníž. přenesená",J282,0)</f>
        <v>0</v>
      </c>
      <c r="BI282" s="158">
        <f>IF(N282="nulová",J282,0)</f>
        <v>0</v>
      </c>
      <c r="BJ282" s="24" t="s">
        <v>77</v>
      </c>
      <c r="BK282" s="158">
        <f>ROUND(I282*H282,2)</f>
        <v>0</v>
      </c>
      <c r="BL282" s="24" t="s">
        <v>147</v>
      </c>
      <c r="BM282" s="24" t="s">
        <v>409</v>
      </c>
    </row>
    <row r="283" spans="2:65" s="11" customFormat="1">
      <c r="B283" s="162"/>
      <c r="D283" s="159" t="s">
        <v>151</v>
      </c>
      <c r="E283" s="163" t="s">
        <v>5</v>
      </c>
      <c r="F283" s="164" t="s">
        <v>410</v>
      </c>
      <c r="H283" s="165">
        <v>11.44</v>
      </c>
      <c r="L283" s="162"/>
      <c r="M283" s="166"/>
      <c r="N283" s="167"/>
      <c r="O283" s="167"/>
      <c r="P283" s="167"/>
      <c r="Q283" s="167"/>
      <c r="R283" s="167"/>
      <c r="S283" s="167"/>
      <c r="T283" s="168"/>
      <c r="AT283" s="163" t="s">
        <v>151</v>
      </c>
      <c r="AU283" s="163" t="s">
        <v>84</v>
      </c>
      <c r="AV283" s="11" t="s">
        <v>84</v>
      </c>
      <c r="AW283" s="11" t="s">
        <v>35</v>
      </c>
      <c r="AX283" s="11" t="s">
        <v>72</v>
      </c>
      <c r="AY283" s="163" t="s">
        <v>140</v>
      </c>
    </row>
    <row r="284" spans="2:65" s="11" customFormat="1">
      <c r="B284" s="162"/>
      <c r="D284" s="159" t="s">
        <v>151</v>
      </c>
      <c r="E284" s="163" t="s">
        <v>5</v>
      </c>
      <c r="F284" s="164" t="s">
        <v>411</v>
      </c>
      <c r="H284" s="165">
        <v>4.4000000000000004</v>
      </c>
      <c r="L284" s="162"/>
      <c r="M284" s="166"/>
      <c r="N284" s="167"/>
      <c r="O284" s="167"/>
      <c r="P284" s="167"/>
      <c r="Q284" s="167"/>
      <c r="R284" s="167"/>
      <c r="S284" s="167"/>
      <c r="T284" s="168"/>
      <c r="AT284" s="163" t="s">
        <v>151</v>
      </c>
      <c r="AU284" s="163" t="s">
        <v>84</v>
      </c>
      <c r="AV284" s="11" t="s">
        <v>84</v>
      </c>
      <c r="AW284" s="11" t="s">
        <v>35</v>
      </c>
      <c r="AX284" s="11" t="s">
        <v>72</v>
      </c>
      <c r="AY284" s="163" t="s">
        <v>140</v>
      </c>
    </row>
    <row r="285" spans="2:65" s="11" customFormat="1">
      <c r="B285" s="162"/>
      <c r="D285" s="159" t="s">
        <v>151</v>
      </c>
      <c r="E285" s="163" t="s">
        <v>5</v>
      </c>
      <c r="F285" s="164" t="s">
        <v>412</v>
      </c>
      <c r="H285" s="165">
        <v>5.28</v>
      </c>
      <c r="L285" s="162"/>
      <c r="M285" s="166"/>
      <c r="N285" s="167"/>
      <c r="O285" s="167"/>
      <c r="P285" s="167"/>
      <c r="Q285" s="167"/>
      <c r="R285" s="167"/>
      <c r="S285" s="167"/>
      <c r="T285" s="168"/>
      <c r="AT285" s="163" t="s">
        <v>151</v>
      </c>
      <c r="AU285" s="163" t="s">
        <v>84</v>
      </c>
      <c r="AV285" s="11" t="s">
        <v>84</v>
      </c>
      <c r="AW285" s="11" t="s">
        <v>35</v>
      </c>
      <c r="AX285" s="11" t="s">
        <v>72</v>
      </c>
      <c r="AY285" s="163" t="s">
        <v>140</v>
      </c>
    </row>
    <row r="286" spans="2:65" s="12" customFormat="1">
      <c r="B286" s="169"/>
      <c r="D286" s="159" t="s">
        <v>151</v>
      </c>
      <c r="E286" s="170" t="s">
        <v>5</v>
      </c>
      <c r="F286" s="171" t="s">
        <v>153</v>
      </c>
      <c r="H286" s="172">
        <v>21.12</v>
      </c>
      <c r="L286" s="169"/>
      <c r="M286" s="173"/>
      <c r="N286" s="174"/>
      <c r="O286" s="174"/>
      <c r="P286" s="174"/>
      <c r="Q286" s="174"/>
      <c r="R286" s="174"/>
      <c r="S286" s="174"/>
      <c r="T286" s="175"/>
      <c r="AT286" s="170" t="s">
        <v>151</v>
      </c>
      <c r="AU286" s="170" t="s">
        <v>84</v>
      </c>
      <c r="AV286" s="12" t="s">
        <v>147</v>
      </c>
      <c r="AW286" s="12" t="s">
        <v>35</v>
      </c>
      <c r="AX286" s="12" t="s">
        <v>77</v>
      </c>
      <c r="AY286" s="170" t="s">
        <v>140</v>
      </c>
    </row>
    <row r="287" spans="2:65" s="1" customFormat="1" ht="38.25" customHeight="1">
      <c r="B287" s="147"/>
      <c r="C287" s="148" t="s">
        <v>413</v>
      </c>
      <c r="D287" s="148" t="s">
        <v>142</v>
      </c>
      <c r="E287" s="149" t="s">
        <v>414</v>
      </c>
      <c r="F287" s="150" t="s">
        <v>415</v>
      </c>
      <c r="G287" s="151" t="s">
        <v>183</v>
      </c>
      <c r="H287" s="152">
        <v>21.12</v>
      </c>
      <c r="I287" s="153"/>
      <c r="J287" s="153">
        <f>ROUND(I287*H287,2)</f>
        <v>0</v>
      </c>
      <c r="K287" s="150" t="s">
        <v>146</v>
      </c>
      <c r="L287" s="38"/>
      <c r="M287" s="154" t="s">
        <v>5</v>
      </c>
      <c r="N287" s="155" t="s">
        <v>43</v>
      </c>
      <c r="O287" s="156">
        <v>0.23699999999999999</v>
      </c>
      <c r="P287" s="156">
        <f>O287*H287</f>
        <v>5.0054400000000001</v>
      </c>
      <c r="Q287" s="156">
        <v>0</v>
      </c>
      <c r="R287" s="156">
        <f>Q287*H287</f>
        <v>0</v>
      </c>
      <c r="S287" s="156">
        <v>0</v>
      </c>
      <c r="T287" s="157">
        <f>S287*H287</f>
        <v>0</v>
      </c>
      <c r="AR287" s="24" t="s">
        <v>147</v>
      </c>
      <c r="AT287" s="24" t="s">
        <v>142</v>
      </c>
      <c r="AU287" s="24" t="s">
        <v>84</v>
      </c>
      <c r="AY287" s="24" t="s">
        <v>140</v>
      </c>
      <c r="BE287" s="158">
        <f>IF(N287="základní",J287,0)</f>
        <v>0</v>
      </c>
      <c r="BF287" s="158">
        <f>IF(N287="snížená",J287,0)</f>
        <v>0</v>
      </c>
      <c r="BG287" s="158">
        <f>IF(N287="zákl. přenesená",J287,0)</f>
        <v>0</v>
      </c>
      <c r="BH287" s="158">
        <f>IF(N287="sníž. přenesená",J287,0)</f>
        <v>0</v>
      </c>
      <c r="BI287" s="158">
        <f>IF(N287="nulová",J287,0)</f>
        <v>0</v>
      </c>
      <c r="BJ287" s="24" t="s">
        <v>77</v>
      </c>
      <c r="BK287" s="158">
        <f>ROUND(I287*H287,2)</f>
        <v>0</v>
      </c>
      <c r="BL287" s="24" t="s">
        <v>147</v>
      </c>
      <c r="BM287" s="24" t="s">
        <v>416</v>
      </c>
    </row>
    <row r="288" spans="2:65" s="1" customFormat="1" ht="25.5" customHeight="1">
      <c r="B288" s="147"/>
      <c r="C288" s="148" t="s">
        <v>417</v>
      </c>
      <c r="D288" s="148" t="s">
        <v>142</v>
      </c>
      <c r="E288" s="149" t="s">
        <v>418</v>
      </c>
      <c r="F288" s="150" t="s">
        <v>419</v>
      </c>
      <c r="G288" s="151" t="s">
        <v>225</v>
      </c>
      <c r="H288" s="152">
        <v>0.28499999999999998</v>
      </c>
      <c r="I288" s="153"/>
      <c r="J288" s="153">
        <f>ROUND(I288*H288,2)</f>
        <v>0</v>
      </c>
      <c r="K288" s="150" t="s">
        <v>146</v>
      </c>
      <c r="L288" s="38"/>
      <c r="M288" s="154" t="s">
        <v>5</v>
      </c>
      <c r="N288" s="155" t="s">
        <v>43</v>
      </c>
      <c r="O288" s="156">
        <v>38.222000000000001</v>
      </c>
      <c r="P288" s="156">
        <f>O288*H288</f>
        <v>10.893269999999999</v>
      </c>
      <c r="Q288" s="156">
        <v>1.0519700000000001</v>
      </c>
      <c r="R288" s="156">
        <f>Q288*H288</f>
        <v>0.29981144999999998</v>
      </c>
      <c r="S288" s="156">
        <v>0</v>
      </c>
      <c r="T288" s="157">
        <f>S288*H288</f>
        <v>0</v>
      </c>
      <c r="AR288" s="24" t="s">
        <v>147</v>
      </c>
      <c r="AT288" s="24" t="s">
        <v>142</v>
      </c>
      <c r="AU288" s="24" t="s">
        <v>84</v>
      </c>
      <c r="AY288" s="24" t="s">
        <v>140</v>
      </c>
      <c r="BE288" s="158">
        <f>IF(N288="základní",J288,0)</f>
        <v>0</v>
      </c>
      <c r="BF288" s="158">
        <f>IF(N288="snížená",J288,0)</f>
        <v>0</v>
      </c>
      <c r="BG288" s="158">
        <f>IF(N288="zákl. přenesená",J288,0)</f>
        <v>0</v>
      </c>
      <c r="BH288" s="158">
        <f>IF(N288="sníž. přenesená",J288,0)</f>
        <v>0</v>
      </c>
      <c r="BI288" s="158">
        <f>IF(N288="nulová",J288,0)</f>
        <v>0</v>
      </c>
      <c r="BJ288" s="24" t="s">
        <v>77</v>
      </c>
      <c r="BK288" s="158">
        <f>ROUND(I288*H288,2)</f>
        <v>0</v>
      </c>
      <c r="BL288" s="24" t="s">
        <v>147</v>
      </c>
      <c r="BM288" s="24" t="s">
        <v>420</v>
      </c>
    </row>
    <row r="289" spans="2:65" s="11" customFormat="1">
      <c r="B289" s="162"/>
      <c r="D289" s="159" t="s">
        <v>151</v>
      </c>
      <c r="E289" s="163" t="s">
        <v>5</v>
      </c>
      <c r="F289" s="164" t="s">
        <v>421</v>
      </c>
      <c r="H289" s="165">
        <v>0.28499999999999998</v>
      </c>
      <c r="L289" s="162"/>
      <c r="M289" s="166"/>
      <c r="N289" s="167"/>
      <c r="O289" s="167"/>
      <c r="P289" s="167"/>
      <c r="Q289" s="167"/>
      <c r="R289" s="167"/>
      <c r="S289" s="167"/>
      <c r="T289" s="168"/>
      <c r="AT289" s="163" t="s">
        <v>151</v>
      </c>
      <c r="AU289" s="163" t="s">
        <v>84</v>
      </c>
      <c r="AV289" s="11" t="s">
        <v>84</v>
      </c>
      <c r="AW289" s="11" t="s">
        <v>35</v>
      </c>
      <c r="AX289" s="11" t="s">
        <v>72</v>
      </c>
      <c r="AY289" s="163" t="s">
        <v>140</v>
      </c>
    </row>
    <row r="290" spans="2:65" s="12" customFormat="1">
      <c r="B290" s="169"/>
      <c r="D290" s="159" t="s">
        <v>151</v>
      </c>
      <c r="E290" s="170" t="s">
        <v>5</v>
      </c>
      <c r="F290" s="171" t="s">
        <v>153</v>
      </c>
      <c r="H290" s="172">
        <v>0.28499999999999998</v>
      </c>
      <c r="L290" s="169"/>
      <c r="M290" s="173"/>
      <c r="N290" s="174"/>
      <c r="O290" s="174"/>
      <c r="P290" s="174"/>
      <c r="Q290" s="174"/>
      <c r="R290" s="174"/>
      <c r="S290" s="174"/>
      <c r="T290" s="175"/>
      <c r="AT290" s="170" t="s">
        <v>151</v>
      </c>
      <c r="AU290" s="170" t="s">
        <v>84</v>
      </c>
      <c r="AV290" s="12" t="s">
        <v>147</v>
      </c>
      <c r="AW290" s="12" t="s">
        <v>35</v>
      </c>
      <c r="AX290" s="12" t="s">
        <v>77</v>
      </c>
      <c r="AY290" s="170" t="s">
        <v>140</v>
      </c>
    </row>
    <row r="291" spans="2:65" s="1" customFormat="1" ht="38.25" customHeight="1">
      <c r="B291" s="147"/>
      <c r="C291" s="148" t="s">
        <v>422</v>
      </c>
      <c r="D291" s="148" t="s">
        <v>142</v>
      </c>
      <c r="E291" s="149" t="s">
        <v>423</v>
      </c>
      <c r="F291" s="150" t="s">
        <v>424</v>
      </c>
      <c r="G291" s="151" t="s">
        <v>425</v>
      </c>
      <c r="H291" s="152">
        <v>5</v>
      </c>
      <c r="I291" s="153"/>
      <c r="J291" s="153">
        <f>ROUND(I291*H291,2)</f>
        <v>0</v>
      </c>
      <c r="K291" s="150" t="s">
        <v>146</v>
      </c>
      <c r="L291" s="38"/>
      <c r="M291" s="154" t="s">
        <v>5</v>
      </c>
      <c r="N291" s="155" t="s">
        <v>43</v>
      </c>
      <c r="O291" s="156">
        <v>0.34</v>
      </c>
      <c r="P291" s="156">
        <f>O291*H291</f>
        <v>1.7000000000000002</v>
      </c>
      <c r="Q291" s="156">
        <v>0.17488999999999999</v>
      </c>
      <c r="R291" s="156">
        <f>Q291*H291</f>
        <v>0.87444999999999995</v>
      </c>
      <c r="S291" s="156">
        <v>0</v>
      </c>
      <c r="T291" s="157">
        <f>S291*H291</f>
        <v>0</v>
      </c>
      <c r="AR291" s="24" t="s">
        <v>147</v>
      </c>
      <c r="AT291" s="24" t="s">
        <v>142</v>
      </c>
      <c r="AU291" s="24" t="s">
        <v>84</v>
      </c>
      <c r="AY291" s="24" t="s">
        <v>140</v>
      </c>
      <c r="BE291" s="158">
        <f>IF(N291="základní",J291,0)</f>
        <v>0</v>
      </c>
      <c r="BF291" s="158">
        <f>IF(N291="snížená",J291,0)</f>
        <v>0</v>
      </c>
      <c r="BG291" s="158">
        <f>IF(N291="zákl. přenesená",J291,0)</f>
        <v>0</v>
      </c>
      <c r="BH291" s="158">
        <f>IF(N291="sníž. přenesená",J291,0)</f>
        <v>0</v>
      </c>
      <c r="BI291" s="158">
        <f>IF(N291="nulová",J291,0)</f>
        <v>0</v>
      </c>
      <c r="BJ291" s="24" t="s">
        <v>77</v>
      </c>
      <c r="BK291" s="158">
        <f>ROUND(I291*H291,2)</f>
        <v>0</v>
      </c>
      <c r="BL291" s="24" t="s">
        <v>147</v>
      </c>
      <c r="BM291" s="24" t="s">
        <v>426</v>
      </c>
    </row>
    <row r="292" spans="2:65" s="1" customFormat="1" ht="67.5">
      <c r="B292" s="38"/>
      <c r="D292" s="159" t="s">
        <v>149</v>
      </c>
      <c r="F292" s="160" t="s">
        <v>427</v>
      </c>
      <c r="L292" s="38"/>
      <c r="M292" s="161"/>
      <c r="N292" s="39"/>
      <c r="O292" s="39"/>
      <c r="P292" s="39"/>
      <c r="Q292" s="39"/>
      <c r="R292" s="39"/>
      <c r="S292" s="39"/>
      <c r="T292" s="67"/>
      <c r="AT292" s="24" t="s">
        <v>149</v>
      </c>
      <c r="AU292" s="24" t="s">
        <v>84</v>
      </c>
    </row>
    <row r="293" spans="2:65" s="1" customFormat="1" ht="16.5" customHeight="1">
      <c r="B293" s="147"/>
      <c r="C293" s="176" t="s">
        <v>428</v>
      </c>
      <c r="D293" s="176" t="s">
        <v>250</v>
      </c>
      <c r="E293" s="177" t="s">
        <v>429</v>
      </c>
      <c r="F293" s="178" t="s">
        <v>430</v>
      </c>
      <c r="G293" s="179" t="s">
        <v>425</v>
      </c>
      <c r="H293" s="180">
        <v>5</v>
      </c>
      <c r="I293" s="181"/>
      <c r="J293" s="181">
        <f>ROUND(I293*H293,2)</f>
        <v>0</v>
      </c>
      <c r="K293" s="178" t="s">
        <v>146</v>
      </c>
      <c r="L293" s="182"/>
      <c r="M293" s="183" t="s">
        <v>5</v>
      </c>
      <c r="N293" s="184" t="s">
        <v>43</v>
      </c>
      <c r="O293" s="156">
        <v>0</v>
      </c>
      <c r="P293" s="156">
        <f>O293*H293</f>
        <v>0</v>
      </c>
      <c r="Q293" s="156">
        <v>2.8E-3</v>
      </c>
      <c r="R293" s="156">
        <f>Q293*H293</f>
        <v>1.4E-2</v>
      </c>
      <c r="S293" s="156">
        <v>0</v>
      </c>
      <c r="T293" s="157">
        <f>S293*H293</f>
        <v>0</v>
      </c>
      <c r="AR293" s="24" t="s">
        <v>191</v>
      </c>
      <c r="AT293" s="24" t="s">
        <v>250</v>
      </c>
      <c r="AU293" s="24" t="s">
        <v>84</v>
      </c>
      <c r="AY293" s="24" t="s">
        <v>140</v>
      </c>
      <c r="BE293" s="158">
        <f>IF(N293="základní",J293,0)</f>
        <v>0</v>
      </c>
      <c r="BF293" s="158">
        <f>IF(N293="snížená",J293,0)</f>
        <v>0</v>
      </c>
      <c r="BG293" s="158">
        <f>IF(N293="zákl. přenesená",J293,0)</f>
        <v>0</v>
      </c>
      <c r="BH293" s="158">
        <f>IF(N293="sníž. přenesená",J293,0)</f>
        <v>0</v>
      </c>
      <c r="BI293" s="158">
        <f>IF(N293="nulová",J293,0)</f>
        <v>0</v>
      </c>
      <c r="BJ293" s="24" t="s">
        <v>77</v>
      </c>
      <c r="BK293" s="158">
        <f>ROUND(I293*H293,2)</f>
        <v>0</v>
      </c>
      <c r="BL293" s="24" t="s">
        <v>147</v>
      </c>
      <c r="BM293" s="24" t="s">
        <v>431</v>
      </c>
    </row>
    <row r="294" spans="2:65" s="1" customFormat="1" ht="25.5" customHeight="1">
      <c r="B294" s="147"/>
      <c r="C294" s="148" t="s">
        <v>432</v>
      </c>
      <c r="D294" s="148" t="s">
        <v>142</v>
      </c>
      <c r="E294" s="149" t="s">
        <v>433</v>
      </c>
      <c r="F294" s="150" t="s">
        <v>434</v>
      </c>
      <c r="G294" s="151" t="s">
        <v>281</v>
      </c>
      <c r="H294" s="152">
        <v>11</v>
      </c>
      <c r="I294" s="153"/>
      <c r="J294" s="153">
        <f>ROUND(I294*H294,2)</f>
        <v>0</v>
      </c>
      <c r="K294" s="150" t="s">
        <v>146</v>
      </c>
      <c r="L294" s="38"/>
      <c r="M294" s="154" t="s">
        <v>5</v>
      </c>
      <c r="N294" s="155" t="s">
        <v>43</v>
      </c>
      <c r="O294" s="156">
        <v>0.216</v>
      </c>
      <c r="P294" s="156">
        <f>O294*H294</f>
        <v>2.3759999999999999</v>
      </c>
      <c r="Q294" s="156">
        <v>0</v>
      </c>
      <c r="R294" s="156">
        <f>Q294*H294</f>
        <v>0</v>
      </c>
      <c r="S294" s="156">
        <v>0</v>
      </c>
      <c r="T294" s="157">
        <f>S294*H294</f>
        <v>0</v>
      </c>
      <c r="AR294" s="24" t="s">
        <v>147</v>
      </c>
      <c r="AT294" s="24" t="s">
        <v>142</v>
      </c>
      <c r="AU294" s="24" t="s">
        <v>84</v>
      </c>
      <c r="AY294" s="24" t="s">
        <v>140</v>
      </c>
      <c r="BE294" s="158">
        <f>IF(N294="základní",J294,0)</f>
        <v>0</v>
      </c>
      <c r="BF294" s="158">
        <f>IF(N294="snížená",J294,0)</f>
        <v>0</v>
      </c>
      <c r="BG294" s="158">
        <f>IF(N294="zákl. přenesená",J294,0)</f>
        <v>0</v>
      </c>
      <c r="BH294" s="158">
        <f>IF(N294="sníž. přenesená",J294,0)</f>
        <v>0</v>
      </c>
      <c r="BI294" s="158">
        <f>IF(N294="nulová",J294,0)</f>
        <v>0</v>
      </c>
      <c r="BJ294" s="24" t="s">
        <v>77</v>
      </c>
      <c r="BK294" s="158">
        <f>ROUND(I294*H294,2)</f>
        <v>0</v>
      </c>
      <c r="BL294" s="24" t="s">
        <v>147</v>
      </c>
      <c r="BM294" s="24" t="s">
        <v>435</v>
      </c>
    </row>
    <row r="295" spans="2:65" s="1" customFormat="1" ht="27">
      <c r="B295" s="38"/>
      <c r="D295" s="159" t="s">
        <v>149</v>
      </c>
      <c r="F295" s="160" t="s">
        <v>436</v>
      </c>
      <c r="L295" s="38"/>
      <c r="M295" s="161"/>
      <c r="N295" s="39"/>
      <c r="O295" s="39"/>
      <c r="P295" s="39"/>
      <c r="Q295" s="39"/>
      <c r="R295" s="39"/>
      <c r="S295" s="39"/>
      <c r="T295" s="67"/>
      <c r="AT295" s="24" t="s">
        <v>149</v>
      </c>
      <c r="AU295" s="24" t="s">
        <v>84</v>
      </c>
    </row>
    <row r="296" spans="2:65" s="1" customFormat="1" ht="16.5" customHeight="1">
      <c r="B296" s="147"/>
      <c r="C296" s="176" t="s">
        <v>437</v>
      </c>
      <c r="D296" s="176" t="s">
        <v>250</v>
      </c>
      <c r="E296" s="177" t="s">
        <v>438</v>
      </c>
      <c r="F296" s="178" t="s">
        <v>439</v>
      </c>
      <c r="G296" s="179" t="s">
        <v>281</v>
      </c>
      <c r="H296" s="180">
        <v>11</v>
      </c>
      <c r="I296" s="181"/>
      <c r="J296" s="181">
        <f>ROUND(I296*H296,2)</f>
        <v>0</v>
      </c>
      <c r="K296" s="178" t="s">
        <v>146</v>
      </c>
      <c r="L296" s="182"/>
      <c r="M296" s="183" t="s">
        <v>5</v>
      </c>
      <c r="N296" s="184" t="s">
        <v>43</v>
      </c>
      <c r="O296" s="156">
        <v>0</v>
      </c>
      <c r="P296" s="156">
        <f>O296*H296</f>
        <v>0</v>
      </c>
      <c r="Q296" s="156">
        <v>1.1999999999999999E-3</v>
      </c>
      <c r="R296" s="156">
        <f>Q296*H296</f>
        <v>1.3199999999999998E-2</v>
      </c>
      <c r="S296" s="156">
        <v>0</v>
      </c>
      <c r="T296" s="157">
        <f>S296*H296</f>
        <v>0</v>
      </c>
      <c r="AR296" s="24" t="s">
        <v>191</v>
      </c>
      <c r="AT296" s="24" t="s">
        <v>250</v>
      </c>
      <c r="AU296" s="24" t="s">
        <v>84</v>
      </c>
      <c r="AY296" s="24" t="s">
        <v>140</v>
      </c>
      <c r="BE296" s="158">
        <f>IF(N296="základní",J296,0)</f>
        <v>0</v>
      </c>
      <c r="BF296" s="158">
        <f>IF(N296="snížená",J296,0)</f>
        <v>0</v>
      </c>
      <c r="BG296" s="158">
        <f>IF(N296="zákl. přenesená",J296,0)</f>
        <v>0</v>
      </c>
      <c r="BH296" s="158">
        <f>IF(N296="sníž. přenesená",J296,0)</f>
        <v>0</v>
      </c>
      <c r="BI296" s="158">
        <f>IF(N296="nulová",J296,0)</f>
        <v>0</v>
      </c>
      <c r="BJ296" s="24" t="s">
        <v>77</v>
      </c>
      <c r="BK296" s="158">
        <f>ROUND(I296*H296,2)</f>
        <v>0</v>
      </c>
      <c r="BL296" s="24" t="s">
        <v>147</v>
      </c>
      <c r="BM296" s="24" t="s">
        <v>440</v>
      </c>
    </row>
    <row r="297" spans="2:65" s="1" customFormat="1" ht="16.5" customHeight="1">
      <c r="B297" s="147"/>
      <c r="C297" s="176" t="s">
        <v>441</v>
      </c>
      <c r="D297" s="176" t="s">
        <v>250</v>
      </c>
      <c r="E297" s="177" t="s">
        <v>442</v>
      </c>
      <c r="F297" s="178" t="s">
        <v>443</v>
      </c>
      <c r="G297" s="179" t="s">
        <v>425</v>
      </c>
      <c r="H297" s="180">
        <v>1</v>
      </c>
      <c r="I297" s="181"/>
      <c r="J297" s="181">
        <f>ROUND(I297*H297,2)</f>
        <v>0</v>
      </c>
      <c r="K297" s="178" t="s">
        <v>146</v>
      </c>
      <c r="L297" s="182"/>
      <c r="M297" s="183" t="s">
        <v>5</v>
      </c>
      <c r="N297" s="184" t="s">
        <v>43</v>
      </c>
      <c r="O297" s="156">
        <v>0</v>
      </c>
      <c r="P297" s="156">
        <f>O297*H297</f>
        <v>0</v>
      </c>
      <c r="Q297" s="156">
        <v>9.8500000000000004E-2</v>
      </c>
      <c r="R297" s="156">
        <f>Q297*H297</f>
        <v>9.8500000000000004E-2</v>
      </c>
      <c r="S297" s="156">
        <v>0</v>
      </c>
      <c r="T297" s="157">
        <f>S297*H297</f>
        <v>0</v>
      </c>
      <c r="AR297" s="24" t="s">
        <v>191</v>
      </c>
      <c r="AT297" s="24" t="s">
        <v>250</v>
      </c>
      <c r="AU297" s="24" t="s">
        <v>84</v>
      </c>
      <c r="AY297" s="24" t="s">
        <v>140</v>
      </c>
      <c r="BE297" s="158">
        <f>IF(N297="základní",J297,0)</f>
        <v>0</v>
      </c>
      <c r="BF297" s="158">
        <f>IF(N297="snížená",J297,0)</f>
        <v>0</v>
      </c>
      <c r="BG297" s="158">
        <f>IF(N297="zákl. přenesená",J297,0)</f>
        <v>0</v>
      </c>
      <c r="BH297" s="158">
        <f>IF(N297="sníž. přenesená",J297,0)</f>
        <v>0</v>
      </c>
      <c r="BI297" s="158">
        <f>IF(N297="nulová",J297,0)</f>
        <v>0</v>
      </c>
      <c r="BJ297" s="24" t="s">
        <v>77</v>
      </c>
      <c r="BK297" s="158">
        <f>ROUND(I297*H297,2)</f>
        <v>0</v>
      </c>
      <c r="BL297" s="24" t="s">
        <v>147</v>
      </c>
      <c r="BM297" s="24" t="s">
        <v>444</v>
      </c>
    </row>
    <row r="298" spans="2:65" s="10" customFormat="1" ht="29.85" customHeight="1">
      <c r="B298" s="135"/>
      <c r="D298" s="136" t="s">
        <v>71</v>
      </c>
      <c r="E298" s="145" t="s">
        <v>147</v>
      </c>
      <c r="F298" s="145" t="s">
        <v>445</v>
      </c>
      <c r="J298" s="146">
        <f>BK298</f>
        <v>0</v>
      </c>
      <c r="L298" s="135"/>
      <c r="M298" s="139"/>
      <c r="N298" s="140"/>
      <c r="O298" s="140"/>
      <c r="P298" s="141">
        <f>SUM(P299:P327)</f>
        <v>69.719964000000004</v>
      </c>
      <c r="Q298" s="140"/>
      <c r="R298" s="141">
        <f>SUM(R299:R327)</f>
        <v>33.970768120000002</v>
      </c>
      <c r="S298" s="140"/>
      <c r="T298" s="142">
        <f>SUM(T299:T327)</f>
        <v>0</v>
      </c>
      <c r="AR298" s="136" t="s">
        <v>77</v>
      </c>
      <c r="AT298" s="143" t="s">
        <v>71</v>
      </c>
      <c r="AU298" s="143" t="s">
        <v>77</v>
      </c>
      <c r="AY298" s="136" t="s">
        <v>140</v>
      </c>
      <c r="BK298" s="144">
        <f>SUM(BK299:BK327)</f>
        <v>0</v>
      </c>
    </row>
    <row r="299" spans="2:65" s="1" customFormat="1" ht="16.5" customHeight="1">
      <c r="B299" s="147"/>
      <c r="C299" s="148" t="s">
        <v>446</v>
      </c>
      <c r="D299" s="148" t="s">
        <v>142</v>
      </c>
      <c r="E299" s="149" t="s">
        <v>447</v>
      </c>
      <c r="F299" s="150" t="s">
        <v>448</v>
      </c>
      <c r="G299" s="151" t="s">
        <v>425</v>
      </c>
      <c r="H299" s="152">
        <v>16</v>
      </c>
      <c r="I299" s="153"/>
      <c r="J299" s="153">
        <f>ROUND(I299*H299,2)</f>
        <v>0</v>
      </c>
      <c r="K299" s="150" t="s">
        <v>5</v>
      </c>
      <c r="L299" s="38"/>
      <c r="M299" s="154" t="s">
        <v>5</v>
      </c>
      <c r="N299" s="155" t="s">
        <v>43</v>
      </c>
      <c r="O299" s="156">
        <v>0</v>
      </c>
      <c r="P299" s="156">
        <f>O299*H299</f>
        <v>0</v>
      </c>
      <c r="Q299" s="156">
        <v>0</v>
      </c>
      <c r="R299" s="156">
        <f>Q299*H299</f>
        <v>0</v>
      </c>
      <c r="S299" s="156">
        <v>0</v>
      </c>
      <c r="T299" s="157">
        <f>S299*H299</f>
        <v>0</v>
      </c>
      <c r="AR299" s="24" t="s">
        <v>147</v>
      </c>
      <c r="AT299" s="24" t="s">
        <v>142</v>
      </c>
      <c r="AU299" s="24" t="s">
        <v>84</v>
      </c>
      <c r="AY299" s="24" t="s">
        <v>140</v>
      </c>
      <c r="BE299" s="158">
        <f>IF(N299="základní",J299,0)</f>
        <v>0</v>
      </c>
      <c r="BF299" s="158">
        <f>IF(N299="snížená",J299,0)</f>
        <v>0</v>
      </c>
      <c r="BG299" s="158">
        <f>IF(N299="zákl. přenesená",J299,0)</f>
        <v>0</v>
      </c>
      <c r="BH299" s="158">
        <f>IF(N299="sníž. přenesená",J299,0)</f>
        <v>0</v>
      </c>
      <c r="BI299" s="158">
        <f>IF(N299="nulová",J299,0)</f>
        <v>0</v>
      </c>
      <c r="BJ299" s="24" t="s">
        <v>77</v>
      </c>
      <c r="BK299" s="158">
        <f>ROUND(I299*H299,2)</f>
        <v>0</v>
      </c>
      <c r="BL299" s="24" t="s">
        <v>147</v>
      </c>
      <c r="BM299" s="24" t="s">
        <v>449</v>
      </c>
    </row>
    <row r="300" spans="2:65" s="1" customFormat="1" ht="38.25" customHeight="1">
      <c r="B300" s="147"/>
      <c r="C300" s="148" t="s">
        <v>450</v>
      </c>
      <c r="D300" s="148" t="s">
        <v>142</v>
      </c>
      <c r="E300" s="149" t="s">
        <v>451</v>
      </c>
      <c r="F300" s="150" t="s">
        <v>452</v>
      </c>
      <c r="G300" s="151" t="s">
        <v>183</v>
      </c>
      <c r="H300" s="152">
        <v>4.05</v>
      </c>
      <c r="I300" s="153"/>
      <c r="J300" s="153">
        <f>ROUND(I300*H300,2)</f>
        <v>0</v>
      </c>
      <c r="K300" s="150" t="s">
        <v>146</v>
      </c>
      <c r="L300" s="38"/>
      <c r="M300" s="154" t="s">
        <v>5</v>
      </c>
      <c r="N300" s="155" t="s">
        <v>43</v>
      </c>
      <c r="O300" s="156">
        <v>0.77500000000000002</v>
      </c>
      <c r="P300" s="156">
        <f>O300*H300</f>
        <v>3.1387499999999999</v>
      </c>
      <c r="Q300" s="156">
        <v>6.96E-3</v>
      </c>
      <c r="R300" s="156">
        <f>Q300*H300</f>
        <v>2.8187999999999998E-2</v>
      </c>
      <c r="S300" s="156">
        <v>0</v>
      </c>
      <c r="T300" s="157">
        <f>S300*H300</f>
        <v>0</v>
      </c>
      <c r="AR300" s="24" t="s">
        <v>147</v>
      </c>
      <c r="AT300" s="24" t="s">
        <v>142</v>
      </c>
      <c r="AU300" s="24" t="s">
        <v>84</v>
      </c>
      <c r="AY300" s="24" t="s">
        <v>140</v>
      </c>
      <c r="BE300" s="158">
        <f>IF(N300="základní",J300,0)</f>
        <v>0</v>
      </c>
      <c r="BF300" s="158">
        <f>IF(N300="snížená",J300,0)</f>
        <v>0</v>
      </c>
      <c r="BG300" s="158">
        <f>IF(N300="zákl. přenesená",J300,0)</f>
        <v>0</v>
      </c>
      <c r="BH300" s="158">
        <f>IF(N300="sníž. přenesená",J300,0)</f>
        <v>0</v>
      </c>
      <c r="BI300" s="158">
        <f>IF(N300="nulová",J300,0)</f>
        <v>0</v>
      </c>
      <c r="BJ300" s="24" t="s">
        <v>77</v>
      </c>
      <c r="BK300" s="158">
        <f>ROUND(I300*H300,2)</f>
        <v>0</v>
      </c>
      <c r="BL300" s="24" t="s">
        <v>147</v>
      </c>
      <c r="BM300" s="24" t="s">
        <v>453</v>
      </c>
    </row>
    <row r="301" spans="2:65" s="11" customFormat="1">
      <c r="B301" s="162"/>
      <c r="D301" s="159" t="s">
        <v>151</v>
      </c>
      <c r="E301" s="163" t="s">
        <v>5</v>
      </c>
      <c r="F301" s="164" t="s">
        <v>454</v>
      </c>
      <c r="H301" s="165">
        <v>1.8</v>
      </c>
      <c r="L301" s="162"/>
      <c r="M301" s="166"/>
      <c r="N301" s="167"/>
      <c r="O301" s="167"/>
      <c r="P301" s="167"/>
      <c r="Q301" s="167"/>
      <c r="R301" s="167"/>
      <c r="S301" s="167"/>
      <c r="T301" s="168"/>
      <c r="AT301" s="163" t="s">
        <v>151</v>
      </c>
      <c r="AU301" s="163" t="s">
        <v>84</v>
      </c>
      <c r="AV301" s="11" t="s">
        <v>84</v>
      </c>
      <c r="AW301" s="11" t="s">
        <v>35</v>
      </c>
      <c r="AX301" s="11" t="s">
        <v>72</v>
      </c>
      <c r="AY301" s="163" t="s">
        <v>140</v>
      </c>
    </row>
    <row r="302" spans="2:65" s="11" customFormat="1">
      <c r="B302" s="162"/>
      <c r="D302" s="159" t="s">
        <v>151</v>
      </c>
      <c r="E302" s="163" t="s">
        <v>5</v>
      </c>
      <c r="F302" s="164" t="s">
        <v>455</v>
      </c>
      <c r="H302" s="165">
        <v>2.25</v>
      </c>
      <c r="L302" s="162"/>
      <c r="M302" s="166"/>
      <c r="N302" s="167"/>
      <c r="O302" s="167"/>
      <c r="P302" s="167"/>
      <c r="Q302" s="167"/>
      <c r="R302" s="167"/>
      <c r="S302" s="167"/>
      <c r="T302" s="168"/>
      <c r="AT302" s="163" t="s">
        <v>151</v>
      </c>
      <c r="AU302" s="163" t="s">
        <v>84</v>
      </c>
      <c r="AV302" s="11" t="s">
        <v>84</v>
      </c>
      <c r="AW302" s="11" t="s">
        <v>35</v>
      </c>
      <c r="AX302" s="11" t="s">
        <v>72</v>
      </c>
      <c r="AY302" s="163" t="s">
        <v>140</v>
      </c>
    </row>
    <row r="303" spans="2:65" s="12" customFormat="1">
      <c r="B303" s="169"/>
      <c r="D303" s="159" t="s">
        <v>151</v>
      </c>
      <c r="E303" s="170" t="s">
        <v>5</v>
      </c>
      <c r="F303" s="171" t="s">
        <v>153</v>
      </c>
      <c r="H303" s="172">
        <v>4.05</v>
      </c>
      <c r="L303" s="169"/>
      <c r="M303" s="173"/>
      <c r="N303" s="174"/>
      <c r="O303" s="174"/>
      <c r="P303" s="174"/>
      <c r="Q303" s="174"/>
      <c r="R303" s="174"/>
      <c r="S303" s="174"/>
      <c r="T303" s="175"/>
      <c r="AT303" s="170" t="s">
        <v>151</v>
      </c>
      <c r="AU303" s="170" t="s">
        <v>84</v>
      </c>
      <c r="AV303" s="12" t="s">
        <v>147</v>
      </c>
      <c r="AW303" s="12" t="s">
        <v>35</v>
      </c>
      <c r="AX303" s="12" t="s">
        <v>77</v>
      </c>
      <c r="AY303" s="170" t="s">
        <v>140</v>
      </c>
    </row>
    <row r="304" spans="2:65" s="1" customFormat="1" ht="38.25" customHeight="1">
      <c r="B304" s="147"/>
      <c r="C304" s="148" t="s">
        <v>456</v>
      </c>
      <c r="D304" s="148" t="s">
        <v>142</v>
      </c>
      <c r="E304" s="149" t="s">
        <v>457</v>
      </c>
      <c r="F304" s="150" t="s">
        <v>458</v>
      </c>
      <c r="G304" s="151" t="s">
        <v>183</v>
      </c>
      <c r="H304" s="152">
        <v>4.05</v>
      </c>
      <c r="I304" s="153"/>
      <c r="J304" s="153">
        <f>ROUND(I304*H304,2)</f>
        <v>0</v>
      </c>
      <c r="K304" s="150" t="s">
        <v>146</v>
      </c>
      <c r="L304" s="38"/>
      <c r="M304" s="154" t="s">
        <v>5</v>
      </c>
      <c r="N304" s="155" t="s">
        <v>43</v>
      </c>
      <c r="O304" s="156">
        <v>0.27</v>
      </c>
      <c r="P304" s="156">
        <f>O304*H304</f>
        <v>1.0934999999999999</v>
      </c>
      <c r="Q304" s="156">
        <v>0</v>
      </c>
      <c r="R304" s="156">
        <f>Q304*H304</f>
        <v>0</v>
      </c>
      <c r="S304" s="156">
        <v>0</v>
      </c>
      <c r="T304" s="157">
        <f>S304*H304</f>
        <v>0</v>
      </c>
      <c r="AR304" s="24" t="s">
        <v>147</v>
      </c>
      <c r="AT304" s="24" t="s">
        <v>142</v>
      </c>
      <c r="AU304" s="24" t="s">
        <v>84</v>
      </c>
      <c r="AY304" s="24" t="s">
        <v>140</v>
      </c>
      <c r="BE304" s="158">
        <f>IF(N304="základní",J304,0)</f>
        <v>0</v>
      </c>
      <c r="BF304" s="158">
        <f>IF(N304="snížená",J304,0)</f>
        <v>0</v>
      </c>
      <c r="BG304" s="158">
        <f>IF(N304="zákl. přenesená",J304,0)</f>
        <v>0</v>
      </c>
      <c r="BH304" s="158">
        <f>IF(N304="sníž. přenesená",J304,0)</f>
        <v>0</v>
      </c>
      <c r="BI304" s="158">
        <f>IF(N304="nulová",J304,0)</f>
        <v>0</v>
      </c>
      <c r="BJ304" s="24" t="s">
        <v>77</v>
      </c>
      <c r="BK304" s="158">
        <f>ROUND(I304*H304,2)</f>
        <v>0</v>
      </c>
      <c r="BL304" s="24" t="s">
        <v>147</v>
      </c>
      <c r="BM304" s="24" t="s">
        <v>459</v>
      </c>
    </row>
    <row r="305" spans="2:65" s="1" customFormat="1" ht="25.5" customHeight="1">
      <c r="B305" s="147"/>
      <c r="C305" s="148" t="s">
        <v>460</v>
      </c>
      <c r="D305" s="148" t="s">
        <v>142</v>
      </c>
      <c r="E305" s="149" t="s">
        <v>461</v>
      </c>
      <c r="F305" s="150" t="s">
        <v>462</v>
      </c>
      <c r="G305" s="151" t="s">
        <v>281</v>
      </c>
      <c r="H305" s="152">
        <v>8</v>
      </c>
      <c r="I305" s="153"/>
      <c r="J305" s="153">
        <f>ROUND(I305*H305,2)</f>
        <v>0</v>
      </c>
      <c r="K305" s="150" t="s">
        <v>146</v>
      </c>
      <c r="L305" s="38"/>
      <c r="M305" s="154" t="s">
        <v>5</v>
      </c>
      <c r="N305" s="155" t="s">
        <v>43</v>
      </c>
      <c r="O305" s="156">
        <v>0.215</v>
      </c>
      <c r="P305" s="156">
        <f>O305*H305</f>
        <v>1.72</v>
      </c>
      <c r="Q305" s="156">
        <v>2.0410000000000001E-2</v>
      </c>
      <c r="R305" s="156">
        <f>Q305*H305</f>
        <v>0.16328000000000001</v>
      </c>
      <c r="S305" s="156">
        <v>0</v>
      </c>
      <c r="T305" s="157">
        <f>S305*H305</f>
        <v>0</v>
      </c>
      <c r="AR305" s="24" t="s">
        <v>147</v>
      </c>
      <c r="AT305" s="24" t="s">
        <v>142</v>
      </c>
      <c r="AU305" s="24" t="s">
        <v>84</v>
      </c>
      <c r="AY305" s="24" t="s">
        <v>140</v>
      </c>
      <c r="BE305" s="158">
        <f>IF(N305="základní",J305,0)</f>
        <v>0</v>
      </c>
      <c r="BF305" s="158">
        <f>IF(N305="snížená",J305,0)</f>
        <v>0</v>
      </c>
      <c r="BG305" s="158">
        <f>IF(N305="zákl. přenesená",J305,0)</f>
        <v>0</v>
      </c>
      <c r="BH305" s="158">
        <f>IF(N305="sníž. přenesená",J305,0)</f>
        <v>0</v>
      </c>
      <c r="BI305" s="158">
        <f>IF(N305="nulová",J305,0)</f>
        <v>0</v>
      </c>
      <c r="BJ305" s="24" t="s">
        <v>77</v>
      </c>
      <c r="BK305" s="158">
        <f>ROUND(I305*H305,2)</f>
        <v>0</v>
      </c>
      <c r="BL305" s="24" t="s">
        <v>147</v>
      </c>
      <c r="BM305" s="24" t="s">
        <v>463</v>
      </c>
    </row>
    <row r="306" spans="2:65" s="1" customFormat="1" ht="54">
      <c r="B306" s="38"/>
      <c r="D306" s="159" t="s">
        <v>149</v>
      </c>
      <c r="F306" s="160" t="s">
        <v>464</v>
      </c>
      <c r="L306" s="38"/>
      <c r="M306" s="161"/>
      <c r="N306" s="39"/>
      <c r="O306" s="39"/>
      <c r="P306" s="39"/>
      <c r="Q306" s="39"/>
      <c r="R306" s="39"/>
      <c r="S306" s="39"/>
      <c r="T306" s="67"/>
      <c r="AT306" s="24" t="s">
        <v>149</v>
      </c>
      <c r="AU306" s="24" t="s">
        <v>84</v>
      </c>
    </row>
    <row r="307" spans="2:65" s="11" customFormat="1">
      <c r="B307" s="162"/>
      <c r="D307" s="159" t="s">
        <v>151</v>
      </c>
      <c r="E307" s="163" t="s">
        <v>5</v>
      </c>
      <c r="F307" s="164" t="s">
        <v>465</v>
      </c>
      <c r="H307" s="165">
        <v>8</v>
      </c>
      <c r="L307" s="162"/>
      <c r="M307" s="166"/>
      <c r="N307" s="167"/>
      <c r="O307" s="167"/>
      <c r="P307" s="167"/>
      <c r="Q307" s="167"/>
      <c r="R307" s="167"/>
      <c r="S307" s="167"/>
      <c r="T307" s="168"/>
      <c r="AT307" s="163" t="s">
        <v>151</v>
      </c>
      <c r="AU307" s="163" t="s">
        <v>84</v>
      </c>
      <c r="AV307" s="11" t="s">
        <v>84</v>
      </c>
      <c r="AW307" s="11" t="s">
        <v>35</v>
      </c>
      <c r="AX307" s="11" t="s">
        <v>72</v>
      </c>
      <c r="AY307" s="163" t="s">
        <v>140</v>
      </c>
    </row>
    <row r="308" spans="2:65" s="12" customFormat="1">
      <c r="B308" s="169"/>
      <c r="D308" s="159" t="s">
        <v>151</v>
      </c>
      <c r="E308" s="170" t="s">
        <v>5</v>
      </c>
      <c r="F308" s="171" t="s">
        <v>153</v>
      </c>
      <c r="H308" s="172">
        <v>8</v>
      </c>
      <c r="L308" s="169"/>
      <c r="M308" s="173"/>
      <c r="N308" s="174"/>
      <c r="O308" s="174"/>
      <c r="P308" s="174"/>
      <c r="Q308" s="174"/>
      <c r="R308" s="174"/>
      <c r="S308" s="174"/>
      <c r="T308" s="175"/>
      <c r="AT308" s="170" t="s">
        <v>151</v>
      </c>
      <c r="AU308" s="170" t="s">
        <v>84</v>
      </c>
      <c r="AV308" s="12" t="s">
        <v>147</v>
      </c>
      <c r="AW308" s="12" t="s">
        <v>35</v>
      </c>
      <c r="AX308" s="12" t="s">
        <v>77</v>
      </c>
      <c r="AY308" s="170" t="s">
        <v>140</v>
      </c>
    </row>
    <row r="309" spans="2:65" s="1" customFormat="1" ht="25.5" customHeight="1">
      <c r="B309" s="147"/>
      <c r="C309" s="148" t="s">
        <v>466</v>
      </c>
      <c r="D309" s="148" t="s">
        <v>142</v>
      </c>
      <c r="E309" s="149" t="s">
        <v>467</v>
      </c>
      <c r="F309" s="150" t="s">
        <v>468</v>
      </c>
      <c r="G309" s="151" t="s">
        <v>145</v>
      </c>
      <c r="H309" s="152">
        <v>1.752</v>
      </c>
      <c r="I309" s="153"/>
      <c r="J309" s="153">
        <f>ROUND(I309*H309,2)</f>
        <v>0</v>
      </c>
      <c r="K309" s="150" t="s">
        <v>146</v>
      </c>
      <c r="L309" s="38"/>
      <c r="M309" s="154" t="s">
        <v>5</v>
      </c>
      <c r="N309" s="155" t="s">
        <v>43</v>
      </c>
      <c r="O309" s="156">
        <v>2.5129999999999999</v>
      </c>
      <c r="P309" s="156">
        <f>O309*H309</f>
        <v>4.4027760000000002</v>
      </c>
      <c r="Q309" s="156">
        <v>2.4533700000000001</v>
      </c>
      <c r="R309" s="156">
        <f>Q309*H309</f>
        <v>4.2983042400000002</v>
      </c>
      <c r="S309" s="156">
        <v>0</v>
      </c>
      <c r="T309" s="157">
        <f>S309*H309</f>
        <v>0</v>
      </c>
      <c r="AR309" s="24" t="s">
        <v>147</v>
      </c>
      <c r="AT309" s="24" t="s">
        <v>142</v>
      </c>
      <c r="AU309" s="24" t="s">
        <v>84</v>
      </c>
      <c r="AY309" s="24" t="s">
        <v>140</v>
      </c>
      <c r="BE309" s="158">
        <f>IF(N309="základní",J309,0)</f>
        <v>0</v>
      </c>
      <c r="BF309" s="158">
        <f>IF(N309="snížená",J309,0)</f>
        <v>0</v>
      </c>
      <c r="BG309" s="158">
        <f>IF(N309="zákl. přenesená",J309,0)</f>
        <v>0</v>
      </c>
      <c r="BH309" s="158">
        <f>IF(N309="sníž. přenesená",J309,0)</f>
        <v>0</v>
      </c>
      <c r="BI309" s="158">
        <f>IF(N309="nulová",J309,0)</f>
        <v>0</v>
      </c>
      <c r="BJ309" s="24" t="s">
        <v>77</v>
      </c>
      <c r="BK309" s="158">
        <f>ROUND(I309*H309,2)</f>
        <v>0</v>
      </c>
      <c r="BL309" s="24" t="s">
        <v>147</v>
      </c>
      <c r="BM309" s="24" t="s">
        <v>469</v>
      </c>
    </row>
    <row r="310" spans="2:65" s="11" customFormat="1">
      <c r="B310" s="162"/>
      <c r="D310" s="159" t="s">
        <v>151</v>
      </c>
      <c r="E310" s="163" t="s">
        <v>5</v>
      </c>
      <c r="F310" s="164" t="s">
        <v>470</v>
      </c>
      <c r="H310" s="165">
        <v>1.752</v>
      </c>
      <c r="L310" s="162"/>
      <c r="M310" s="166"/>
      <c r="N310" s="167"/>
      <c r="O310" s="167"/>
      <c r="P310" s="167"/>
      <c r="Q310" s="167"/>
      <c r="R310" s="167"/>
      <c r="S310" s="167"/>
      <c r="T310" s="168"/>
      <c r="AT310" s="163" t="s">
        <v>151</v>
      </c>
      <c r="AU310" s="163" t="s">
        <v>84</v>
      </c>
      <c r="AV310" s="11" t="s">
        <v>84</v>
      </c>
      <c r="AW310" s="11" t="s">
        <v>35</v>
      </c>
      <c r="AX310" s="11" t="s">
        <v>72</v>
      </c>
      <c r="AY310" s="163" t="s">
        <v>140</v>
      </c>
    </row>
    <row r="311" spans="2:65" s="12" customFormat="1">
      <c r="B311" s="169"/>
      <c r="D311" s="159" t="s">
        <v>151</v>
      </c>
      <c r="E311" s="170" t="s">
        <v>5</v>
      </c>
      <c r="F311" s="171" t="s">
        <v>153</v>
      </c>
      <c r="H311" s="172">
        <v>1.752</v>
      </c>
      <c r="L311" s="169"/>
      <c r="M311" s="173"/>
      <c r="N311" s="174"/>
      <c r="O311" s="174"/>
      <c r="P311" s="174"/>
      <c r="Q311" s="174"/>
      <c r="R311" s="174"/>
      <c r="S311" s="174"/>
      <c r="T311" s="175"/>
      <c r="AT311" s="170" t="s">
        <v>151</v>
      </c>
      <c r="AU311" s="170" t="s">
        <v>84</v>
      </c>
      <c r="AV311" s="12" t="s">
        <v>147</v>
      </c>
      <c r="AW311" s="12" t="s">
        <v>35</v>
      </c>
      <c r="AX311" s="12" t="s">
        <v>77</v>
      </c>
      <c r="AY311" s="170" t="s">
        <v>140</v>
      </c>
    </row>
    <row r="312" spans="2:65" s="1" customFormat="1" ht="25.5" customHeight="1">
      <c r="B312" s="147"/>
      <c r="C312" s="148" t="s">
        <v>471</v>
      </c>
      <c r="D312" s="148" t="s">
        <v>142</v>
      </c>
      <c r="E312" s="149" t="s">
        <v>472</v>
      </c>
      <c r="F312" s="150" t="s">
        <v>473</v>
      </c>
      <c r="G312" s="151" t="s">
        <v>225</v>
      </c>
      <c r="H312" s="152">
        <v>0.158</v>
      </c>
      <c r="I312" s="153"/>
      <c r="J312" s="153">
        <f>ROUND(I312*H312,2)</f>
        <v>0</v>
      </c>
      <c r="K312" s="150" t="s">
        <v>146</v>
      </c>
      <c r="L312" s="38"/>
      <c r="M312" s="154" t="s">
        <v>5</v>
      </c>
      <c r="N312" s="155" t="s">
        <v>43</v>
      </c>
      <c r="O312" s="156">
        <v>15.211</v>
      </c>
      <c r="P312" s="156">
        <f>O312*H312</f>
        <v>2.4033380000000002</v>
      </c>
      <c r="Q312" s="156">
        <v>1.0530600000000001</v>
      </c>
      <c r="R312" s="156">
        <f>Q312*H312</f>
        <v>0.16638348000000003</v>
      </c>
      <c r="S312" s="156">
        <v>0</v>
      </c>
      <c r="T312" s="157">
        <f>S312*H312</f>
        <v>0</v>
      </c>
      <c r="AR312" s="24" t="s">
        <v>147</v>
      </c>
      <c r="AT312" s="24" t="s">
        <v>142</v>
      </c>
      <c r="AU312" s="24" t="s">
        <v>84</v>
      </c>
      <c r="AY312" s="24" t="s">
        <v>140</v>
      </c>
      <c r="BE312" s="158">
        <f>IF(N312="základní",J312,0)</f>
        <v>0</v>
      </c>
      <c r="BF312" s="158">
        <f>IF(N312="snížená",J312,0)</f>
        <v>0</v>
      </c>
      <c r="BG312" s="158">
        <f>IF(N312="zákl. přenesená",J312,0)</f>
        <v>0</v>
      </c>
      <c r="BH312" s="158">
        <f>IF(N312="sníž. přenesená",J312,0)</f>
        <v>0</v>
      </c>
      <c r="BI312" s="158">
        <f>IF(N312="nulová",J312,0)</f>
        <v>0</v>
      </c>
      <c r="BJ312" s="24" t="s">
        <v>77</v>
      </c>
      <c r="BK312" s="158">
        <f>ROUND(I312*H312,2)</f>
        <v>0</v>
      </c>
      <c r="BL312" s="24" t="s">
        <v>147</v>
      </c>
      <c r="BM312" s="24" t="s">
        <v>474</v>
      </c>
    </row>
    <row r="313" spans="2:65" s="11" customFormat="1">
      <c r="B313" s="162"/>
      <c r="D313" s="159" t="s">
        <v>151</v>
      </c>
      <c r="F313" s="164" t="s">
        <v>475</v>
      </c>
      <c r="H313" s="165">
        <v>0.158</v>
      </c>
      <c r="L313" s="162"/>
      <c r="M313" s="166"/>
      <c r="N313" s="167"/>
      <c r="O313" s="167"/>
      <c r="P313" s="167"/>
      <c r="Q313" s="167"/>
      <c r="R313" s="167"/>
      <c r="S313" s="167"/>
      <c r="T313" s="168"/>
      <c r="AT313" s="163" t="s">
        <v>151</v>
      </c>
      <c r="AU313" s="163" t="s">
        <v>84</v>
      </c>
      <c r="AV313" s="11" t="s">
        <v>84</v>
      </c>
      <c r="AW313" s="11" t="s">
        <v>6</v>
      </c>
      <c r="AX313" s="11" t="s">
        <v>77</v>
      </c>
      <c r="AY313" s="163" t="s">
        <v>140</v>
      </c>
    </row>
    <row r="314" spans="2:65" s="1" customFormat="1" ht="25.5" customHeight="1">
      <c r="B314" s="147"/>
      <c r="C314" s="148" t="s">
        <v>476</v>
      </c>
      <c r="D314" s="148" t="s">
        <v>142</v>
      </c>
      <c r="E314" s="149" t="s">
        <v>477</v>
      </c>
      <c r="F314" s="150" t="s">
        <v>478</v>
      </c>
      <c r="G314" s="151" t="s">
        <v>183</v>
      </c>
      <c r="H314" s="152">
        <v>4.32</v>
      </c>
      <c r="I314" s="153"/>
      <c r="J314" s="153">
        <f>ROUND(I314*H314,2)</f>
        <v>0</v>
      </c>
      <c r="K314" s="150" t="s">
        <v>146</v>
      </c>
      <c r="L314" s="38"/>
      <c r="M314" s="154" t="s">
        <v>5</v>
      </c>
      <c r="N314" s="155" t="s">
        <v>43</v>
      </c>
      <c r="O314" s="156">
        <v>1.3420000000000001</v>
      </c>
      <c r="P314" s="156">
        <f>O314*H314</f>
        <v>5.7974400000000008</v>
      </c>
      <c r="Q314" s="156">
        <v>1.282E-2</v>
      </c>
      <c r="R314" s="156">
        <f>Q314*H314</f>
        <v>5.5382400000000005E-2</v>
      </c>
      <c r="S314" s="156">
        <v>0</v>
      </c>
      <c r="T314" s="157">
        <f>S314*H314</f>
        <v>0</v>
      </c>
      <c r="AR314" s="24" t="s">
        <v>147</v>
      </c>
      <c r="AT314" s="24" t="s">
        <v>142</v>
      </c>
      <c r="AU314" s="24" t="s">
        <v>84</v>
      </c>
      <c r="AY314" s="24" t="s">
        <v>140</v>
      </c>
      <c r="BE314" s="158">
        <f>IF(N314="základní",J314,0)</f>
        <v>0</v>
      </c>
      <c r="BF314" s="158">
        <f>IF(N314="snížená",J314,0)</f>
        <v>0</v>
      </c>
      <c r="BG314" s="158">
        <f>IF(N314="zákl. přenesená",J314,0)</f>
        <v>0</v>
      </c>
      <c r="BH314" s="158">
        <f>IF(N314="sníž. přenesená",J314,0)</f>
        <v>0</v>
      </c>
      <c r="BI314" s="158">
        <f>IF(N314="nulová",J314,0)</f>
        <v>0</v>
      </c>
      <c r="BJ314" s="24" t="s">
        <v>77</v>
      </c>
      <c r="BK314" s="158">
        <f>ROUND(I314*H314,2)</f>
        <v>0</v>
      </c>
      <c r="BL314" s="24" t="s">
        <v>147</v>
      </c>
      <c r="BM314" s="24" t="s">
        <v>479</v>
      </c>
    </row>
    <row r="315" spans="2:65" s="11" customFormat="1">
      <c r="B315" s="162"/>
      <c r="D315" s="159" t="s">
        <v>151</v>
      </c>
      <c r="E315" s="163" t="s">
        <v>5</v>
      </c>
      <c r="F315" s="164" t="s">
        <v>480</v>
      </c>
      <c r="H315" s="165">
        <v>4.32</v>
      </c>
      <c r="L315" s="162"/>
      <c r="M315" s="166"/>
      <c r="N315" s="167"/>
      <c r="O315" s="167"/>
      <c r="P315" s="167"/>
      <c r="Q315" s="167"/>
      <c r="R315" s="167"/>
      <c r="S315" s="167"/>
      <c r="T315" s="168"/>
      <c r="AT315" s="163" t="s">
        <v>151</v>
      </c>
      <c r="AU315" s="163" t="s">
        <v>84</v>
      </c>
      <c r="AV315" s="11" t="s">
        <v>84</v>
      </c>
      <c r="AW315" s="11" t="s">
        <v>35</v>
      </c>
      <c r="AX315" s="11" t="s">
        <v>72</v>
      </c>
      <c r="AY315" s="163" t="s">
        <v>140</v>
      </c>
    </row>
    <row r="316" spans="2:65" s="12" customFormat="1">
      <c r="B316" s="169"/>
      <c r="D316" s="159" t="s">
        <v>151</v>
      </c>
      <c r="E316" s="170" t="s">
        <v>5</v>
      </c>
      <c r="F316" s="171" t="s">
        <v>153</v>
      </c>
      <c r="H316" s="172">
        <v>4.32</v>
      </c>
      <c r="L316" s="169"/>
      <c r="M316" s="173"/>
      <c r="N316" s="174"/>
      <c r="O316" s="174"/>
      <c r="P316" s="174"/>
      <c r="Q316" s="174"/>
      <c r="R316" s="174"/>
      <c r="S316" s="174"/>
      <c r="T316" s="175"/>
      <c r="AT316" s="170" t="s">
        <v>151</v>
      </c>
      <c r="AU316" s="170" t="s">
        <v>84</v>
      </c>
      <c r="AV316" s="12" t="s">
        <v>147</v>
      </c>
      <c r="AW316" s="12" t="s">
        <v>35</v>
      </c>
      <c r="AX316" s="12" t="s">
        <v>77</v>
      </c>
      <c r="AY316" s="170" t="s">
        <v>140</v>
      </c>
    </row>
    <row r="317" spans="2:65" s="1" customFormat="1" ht="25.5" customHeight="1">
      <c r="B317" s="147"/>
      <c r="C317" s="148" t="s">
        <v>481</v>
      </c>
      <c r="D317" s="148" t="s">
        <v>142</v>
      </c>
      <c r="E317" s="149" t="s">
        <v>482</v>
      </c>
      <c r="F317" s="150" t="s">
        <v>483</v>
      </c>
      <c r="G317" s="151" t="s">
        <v>183</v>
      </c>
      <c r="H317" s="152">
        <v>4.32</v>
      </c>
      <c r="I317" s="153"/>
      <c r="J317" s="153">
        <f>ROUND(I317*H317,2)</f>
        <v>0</v>
      </c>
      <c r="K317" s="150" t="s">
        <v>146</v>
      </c>
      <c r="L317" s="38"/>
      <c r="M317" s="154" t="s">
        <v>5</v>
      </c>
      <c r="N317" s="155" t="s">
        <v>43</v>
      </c>
      <c r="O317" s="156">
        <v>0.33800000000000002</v>
      </c>
      <c r="P317" s="156">
        <f>O317*H317</f>
        <v>1.4601600000000001</v>
      </c>
      <c r="Q317" s="156">
        <v>0</v>
      </c>
      <c r="R317" s="156">
        <f>Q317*H317</f>
        <v>0</v>
      </c>
      <c r="S317" s="156">
        <v>0</v>
      </c>
      <c r="T317" s="157">
        <f>S317*H317</f>
        <v>0</v>
      </c>
      <c r="AR317" s="24" t="s">
        <v>147</v>
      </c>
      <c r="AT317" s="24" t="s">
        <v>142</v>
      </c>
      <c r="AU317" s="24" t="s">
        <v>84</v>
      </c>
      <c r="AY317" s="24" t="s">
        <v>140</v>
      </c>
      <c r="BE317" s="158">
        <f>IF(N317="základní",J317,0)</f>
        <v>0</v>
      </c>
      <c r="BF317" s="158">
        <f>IF(N317="snížená",J317,0)</f>
        <v>0</v>
      </c>
      <c r="BG317" s="158">
        <f>IF(N317="zákl. přenesená",J317,0)</f>
        <v>0</v>
      </c>
      <c r="BH317" s="158">
        <f>IF(N317="sníž. přenesená",J317,0)</f>
        <v>0</v>
      </c>
      <c r="BI317" s="158">
        <f>IF(N317="nulová",J317,0)</f>
        <v>0</v>
      </c>
      <c r="BJ317" s="24" t="s">
        <v>77</v>
      </c>
      <c r="BK317" s="158">
        <f>ROUND(I317*H317,2)</f>
        <v>0</v>
      </c>
      <c r="BL317" s="24" t="s">
        <v>147</v>
      </c>
      <c r="BM317" s="24" t="s">
        <v>484</v>
      </c>
    </row>
    <row r="318" spans="2:65" s="1" customFormat="1" ht="16.5" customHeight="1">
      <c r="B318" s="147"/>
      <c r="C318" s="148" t="s">
        <v>485</v>
      </c>
      <c r="D318" s="148" t="s">
        <v>142</v>
      </c>
      <c r="E318" s="149" t="s">
        <v>486</v>
      </c>
      <c r="F318" s="150" t="s">
        <v>487</v>
      </c>
      <c r="G318" s="151" t="s">
        <v>425</v>
      </c>
      <c r="H318" s="152">
        <v>19</v>
      </c>
      <c r="I318" s="153"/>
      <c r="J318" s="153">
        <f>ROUND(I318*H318,2)</f>
        <v>0</v>
      </c>
      <c r="K318" s="150" t="s">
        <v>146</v>
      </c>
      <c r="L318" s="38"/>
      <c r="M318" s="154" t="s">
        <v>5</v>
      </c>
      <c r="N318" s="155" t="s">
        <v>43</v>
      </c>
      <c r="O318" s="156">
        <v>2.6160000000000001</v>
      </c>
      <c r="P318" s="156">
        <f>O318*H318</f>
        <v>49.704000000000001</v>
      </c>
      <c r="Q318" s="156">
        <v>0.11837</v>
      </c>
      <c r="R318" s="156">
        <f>Q318*H318</f>
        <v>2.2490299999999999</v>
      </c>
      <c r="S318" s="156">
        <v>0</v>
      </c>
      <c r="T318" s="157">
        <f>S318*H318</f>
        <v>0</v>
      </c>
      <c r="AR318" s="24" t="s">
        <v>147</v>
      </c>
      <c r="AT318" s="24" t="s">
        <v>142</v>
      </c>
      <c r="AU318" s="24" t="s">
        <v>84</v>
      </c>
      <c r="AY318" s="24" t="s">
        <v>140</v>
      </c>
      <c r="BE318" s="158">
        <f>IF(N318="základní",J318,0)</f>
        <v>0</v>
      </c>
      <c r="BF318" s="158">
        <f>IF(N318="snížená",J318,0)</f>
        <v>0</v>
      </c>
      <c r="BG318" s="158">
        <f>IF(N318="zákl. přenesená",J318,0)</f>
        <v>0</v>
      </c>
      <c r="BH318" s="158">
        <f>IF(N318="sníž. přenesená",J318,0)</f>
        <v>0</v>
      </c>
      <c r="BI318" s="158">
        <f>IF(N318="nulová",J318,0)</f>
        <v>0</v>
      </c>
      <c r="BJ318" s="24" t="s">
        <v>77</v>
      </c>
      <c r="BK318" s="158">
        <f>ROUND(I318*H318,2)</f>
        <v>0</v>
      </c>
      <c r="BL318" s="24" t="s">
        <v>147</v>
      </c>
      <c r="BM318" s="24" t="s">
        <v>488</v>
      </c>
    </row>
    <row r="319" spans="2:65" s="1" customFormat="1" ht="40.5">
      <c r="B319" s="38"/>
      <c r="D319" s="159" t="s">
        <v>149</v>
      </c>
      <c r="F319" s="160" t="s">
        <v>489</v>
      </c>
      <c r="L319" s="38"/>
      <c r="M319" s="161"/>
      <c r="N319" s="39"/>
      <c r="O319" s="39"/>
      <c r="P319" s="39"/>
      <c r="Q319" s="39"/>
      <c r="R319" s="39"/>
      <c r="S319" s="39"/>
      <c r="T319" s="67"/>
      <c r="AT319" s="24" t="s">
        <v>149</v>
      </c>
      <c r="AU319" s="24" t="s">
        <v>84</v>
      </c>
    </row>
    <row r="320" spans="2:65" s="1" customFormat="1" ht="16.5" customHeight="1">
      <c r="B320" s="147"/>
      <c r="C320" s="176" t="s">
        <v>490</v>
      </c>
      <c r="D320" s="176" t="s">
        <v>250</v>
      </c>
      <c r="E320" s="177" t="s">
        <v>491</v>
      </c>
      <c r="F320" s="178" t="s">
        <v>492</v>
      </c>
      <c r="G320" s="179" t="s">
        <v>281</v>
      </c>
      <c r="H320" s="180">
        <v>52.2</v>
      </c>
      <c r="I320" s="181"/>
      <c r="J320" s="181">
        <f>ROUND(I320*H320,2)</f>
        <v>0</v>
      </c>
      <c r="K320" s="178" t="s">
        <v>5</v>
      </c>
      <c r="L320" s="182"/>
      <c r="M320" s="183" t="s">
        <v>5</v>
      </c>
      <c r="N320" s="184" t="s">
        <v>43</v>
      </c>
      <c r="O320" s="156">
        <v>0</v>
      </c>
      <c r="P320" s="156">
        <f>O320*H320</f>
        <v>0</v>
      </c>
      <c r="Q320" s="156">
        <v>0.41299999999999998</v>
      </c>
      <c r="R320" s="156">
        <f>Q320*H320</f>
        <v>21.558599999999998</v>
      </c>
      <c r="S320" s="156">
        <v>0</v>
      </c>
      <c r="T320" s="157">
        <f>S320*H320</f>
        <v>0</v>
      </c>
      <c r="AR320" s="24" t="s">
        <v>191</v>
      </c>
      <c r="AT320" s="24" t="s">
        <v>250</v>
      </c>
      <c r="AU320" s="24" t="s">
        <v>84</v>
      </c>
      <c r="AY320" s="24" t="s">
        <v>140</v>
      </c>
      <c r="BE320" s="158">
        <f>IF(N320="základní",J320,0)</f>
        <v>0</v>
      </c>
      <c r="BF320" s="158">
        <f>IF(N320="snížená",J320,0)</f>
        <v>0</v>
      </c>
      <c r="BG320" s="158">
        <f>IF(N320="zákl. přenesená",J320,0)</f>
        <v>0</v>
      </c>
      <c r="BH320" s="158">
        <f>IF(N320="sníž. přenesená",J320,0)</f>
        <v>0</v>
      </c>
      <c r="BI320" s="158">
        <f>IF(N320="nulová",J320,0)</f>
        <v>0</v>
      </c>
      <c r="BJ320" s="24" t="s">
        <v>77</v>
      </c>
      <c r="BK320" s="158">
        <f>ROUND(I320*H320,2)</f>
        <v>0</v>
      </c>
      <c r="BL320" s="24" t="s">
        <v>147</v>
      </c>
      <c r="BM320" s="24" t="s">
        <v>493</v>
      </c>
    </row>
    <row r="321" spans="2:65" s="11" customFormat="1">
      <c r="B321" s="162"/>
      <c r="D321" s="159" t="s">
        <v>151</v>
      </c>
      <c r="E321" s="163" t="s">
        <v>5</v>
      </c>
      <c r="F321" s="164" t="s">
        <v>494</v>
      </c>
      <c r="H321" s="165">
        <v>33</v>
      </c>
      <c r="L321" s="162"/>
      <c r="M321" s="166"/>
      <c r="N321" s="167"/>
      <c r="O321" s="167"/>
      <c r="P321" s="167"/>
      <c r="Q321" s="167"/>
      <c r="R321" s="167"/>
      <c r="S321" s="167"/>
      <c r="T321" s="168"/>
      <c r="AT321" s="163" t="s">
        <v>151</v>
      </c>
      <c r="AU321" s="163" t="s">
        <v>84</v>
      </c>
      <c r="AV321" s="11" t="s">
        <v>84</v>
      </c>
      <c r="AW321" s="11" t="s">
        <v>35</v>
      </c>
      <c r="AX321" s="11" t="s">
        <v>72</v>
      </c>
      <c r="AY321" s="163" t="s">
        <v>140</v>
      </c>
    </row>
    <row r="322" spans="2:65" s="11" customFormat="1">
      <c r="B322" s="162"/>
      <c r="D322" s="159" t="s">
        <v>151</v>
      </c>
      <c r="E322" s="163" t="s">
        <v>5</v>
      </c>
      <c r="F322" s="164" t="s">
        <v>495</v>
      </c>
      <c r="H322" s="165">
        <v>9.6</v>
      </c>
      <c r="L322" s="162"/>
      <c r="M322" s="166"/>
      <c r="N322" s="167"/>
      <c r="O322" s="167"/>
      <c r="P322" s="167"/>
      <c r="Q322" s="167"/>
      <c r="R322" s="167"/>
      <c r="S322" s="167"/>
      <c r="T322" s="168"/>
      <c r="AT322" s="163" t="s">
        <v>151</v>
      </c>
      <c r="AU322" s="163" t="s">
        <v>84</v>
      </c>
      <c r="AV322" s="11" t="s">
        <v>84</v>
      </c>
      <c r="AW322" s="11" t="s">
        <v>35</v>
      </c>
      <c r="AX322" s="11" t="s">
        <v>72</v>
      </c>
      <c r="AY322" s="163" t="s">
        <v>140</v>
      </c>
    </row>
    <row r="323" spans="2:65" s="11" customFormat="1">
      <c r="B323" s="162"/>
      <c r="D323" s="159" t="s">
        <v>151</v>
      </c>
      <c r="E323" s="163" t="s">
        <v>5</v>
      </c>
      <c r="F323" s="164" t="s">
        <v>496</v>
      </c>
      <c r="H323" s="165">
        <v>9.6</v>
      </c>
      <c r="L323" s="162"/>
      <c r="M323" s="166"/>
      <c r="N323" s="167"/>
      <c r="O323" s="167"/>
      <c r="P323" s="167"/>
      <c r="Q323" s="167"/>
      <c r="R323" s="167"/>
      <c r="S323" s="167"/>
      <c r="T323" s="168"/>
      <c r="AT323" s="163" t="s">
        <v>151</v>
      </c>
      <c r="AU323" s="163" t="s">
        <v>84</v>
      </c>
      <c r="AV323" s="11" t="s">
        <v>84</v>
      </c>
      <c r="AW323" s="11" t="s">
        <v>35</v>
      </c>
      <c r="AX323" s="11" t="s">
        <v>72</v>
      </c>
      <c r="AY323" s="163" t="s">
        <v>140</v>
      </c>
    </row>
    <row r="324" spans="2:65" s="12" customFormat="1">
      <c r="B324" s="169"/>
      <c r="D324" s="159" t="s">
        <v>151</v>
      </c>
      <c r="E324" s="170" t="s">
        <v>5</v>
      </c>
      <c r="F324" s="171" t="s">
        <v>153</v>
      </c>
      <c r="H324" s="172">
        <v>52.2</v>
      </c>
      <c r="L324" s="169"/>
      <c r="M324" s="173"/>
      <c r="N324" s="174"/>
      <c r="O324" s="174"/>
      <c r="P324" s="174"/>
      <c r="Q324" s="174"/>
      <c r="R324" s="174"/>
      <c r="S324" s="174"/>
      <c r="T324" s="175"/>
      <c r="AT324" s="170" t="s">
        <v>151</v>
      </c>
      <c r="AU324" s="170" t="s">
        <v>84</v>
      </c>
      <c r="AV324" s="12" t="s">
        <v>147</v>
      </c>
      <c r="AW324" s="12" t="s">
        <v>35</v>
      </c>
      <c r="AX324" s="12" t="s">
        <v>77</v>
      </c>
      <c r="AY324" s="170" t="s">
        <v>140</v>
      </c>
    </row>
    <row r="325" spans="2:65" s="1" customFormat="1" ht="16.5" customHeight="1">
      <c r="B325" s="147"/>
      <c r="C325" s="176" t="s">
        <v>497</v>
      </c>
      <c r="D325" s="176" t="s">
        <v>250</v>
      </c>
      <c r="E325" s="177" t="s">
        <v>498</v>
      </c>
      <c r="F325" s="178" t="s">
        <v>499</v>
      </c>
      <c r="G325" s="179" t="s">
        <v>281</v>
      </c>
      <c r="H325" s="180">
        <v>13.2</v>
      </c>
      <c r="I325" s="181"/>
      <c r="J325" s="181">
        <f>ROUND(I325*H325,2)</f>
        <v>0</v>
      </c>
      <c r="K325" s="178" t="s">
        <v>5</v>
      </c>
      <c r="L325" s="182"/>
      <c r="M325" s="183" t="s">
        <v>5</v>
      </c>
      <c r="N325" s="184" t="s">
        <v>43</v>
      </c>
      <c r="O325" s="156">
        <v>0</v>
      </c>
      <c r="P325" s="156">
        <f>O325*H325</f>
        <v>0</v>
      </c>
      <c r="Q325" s="156">
        <v>0.41299999999999998</v>
      </c>
      <c r="R325" s="156">
        <f>Q325*H325</f>
        <v>5.4515999999999991</v>
      </c>
      <c r="S325" s="156">
        <v>0</v>
      </c>
      <c r="T325" s="157">
        <f>S325*H325</f>
        <v>0</v>
      </c>
      <c r="AR325" s="24" t="s">
        <v>191</v>
      </c>
      <c r="AT325" s="24" t="s">
        <v>250</v>
      </c>
      <c r="AU325" s="24" t="s">
        <v>84</v>
      </c>
      <c r="AY325" s="24" t="s">
        <v>140</v>
      </c>
      <c r="BE325" s="158">
        <f>IF(N325="základní",J325,0)</f>
        <v>0</v>
      </c>
      <c r="BF325" s="158">
        <f>IF(N325="snížená",J325,0)</f>
        <v>0</v>
      </c>
      <c r="BG325" s="158">
        <f>IF(N325="zákl. přenesená",J325,0)</f>
        <v>0</v>
      </c>
      <c r="BH325" s="158">
        <f>IF(N325="sníž. přenesená",J325,0)</f>
        <v>0</v>
      </c>
      <c r="BI325" s="158">
        <f>IF(N325="nulová",J325,0)</f>
        <v>0</v>
      </c>
      <c r="BJ325" s="24" t="s">
        <v>77</v>
      </c>
      <c r="BK325" s="158">
        <f>ROUND(I325*H325,2)</f>
        <v>0</v>
      </c>
      <c r="BL325" s="24" t="s">
        <v>147</v>
      </c>
      <c r="BM325" s="24" t="s">
        <v>500</v>
      </c>
    </row>
    <row r="326" spans="2:65" s="11" customFormat="1">
      <c r="B326" s="162"/>
      <c r="D326" s="159" t="s">
        <v>151</v>
      </c>
      <c r="E326" s="163" t="s">
        <v>5</v>
      </c>
      <c r="F326" s="164" t="s">
        <v>501</v>
      </c>
      <c r="H326" s="165">
        <v>13.2</v>
      </c>
      <c r="L326" s="162"/>
      <c r="M326" s="166"/>
      <c r="N326" s="167"/>
      <c r="O326" s="167"/>
      <c r="P326" s="167"/>
      <c r="Q326" s="167"/>
      <c r="R326" s="167"/>
      <c r="S326" s="167"/>
      <c r="T326" s="168"/>
      <c r="AT326" s="163" t="s">
        <v>151</v>
      </c>
      <c r="AU326" s="163" t="s">
        <v>84</v>
      </c>
      <c r="AV326" s="11" t="s">
        <v>84</v>
      </c>
      <c r="AW326" s="11" t="s">
        <v>35</v>
      </c>
      <c r="AX326" s="11" t="s">
        <v>72</v>
      </c>
      <c r="AY326" s="163" t="s">
        <v>140</v>
      </c>
    </row>
    <row r="327" spans="2:65" s="12" customFormat="1">
      <c r="B327" s="169"/>
      <c r="D327" s="159" t="s">
        <v>151</v>
      </c>
      <c r="E327" s="170" t="s">
        <v>5</v>
      </c>
      <c r="F327" s="171" t="s">
        <v>153</v>
      </c>
      <c r="H327" s="172">
        <v>13.2</v>
      </c>
      <c r="L327" s="169"/>
      <c r="M327" s="173"/>
      <c r="N327" s="174"/>
      <c r="O327" s="174"/>
      <c r="P327" s="174"/>
      <c r="Q327" s="174"/>
      <c r="R327" s="174"/>
      <c r="S327" s="174"/>
      <c r="T327" s="175"/>
      <c r="AT327" s="170" t="s">
        <v>151</v>
      </c>
      <c r="AU327" s="170" t="s">
        <v>84</v>
      </c>
      <c r="AV327" s="12" t="s">
        <v>147</v>
      </c>
      <c r="AW327" s="12" t="s">
        <v>35</v>
      </c>
      <c r="AX327" s="12" t="s">
        <v>77</v>
      </c>
      <c r="AY327" s="170" t="s">
        <v>140</v>
      </c>
    </row>
    <row r="328" spans="2:65" s="10" customFormat="1" ht="29.85" customHeight="1">
      <c r="B328" s="135"/>
      <c r="D328" s="136" t="s">
        <v>71</v>
      </c>
      <c r="E328" s="145" t="s">
        <v>176</v>
      </c>
      <c r="F328" s="145" t="s">
        <v>502</v>
      </c>
      <c r="J328" s="146">
        <f>BK328</f>
        <v>0</v>
      </c>
      <c r="L328" s="135"/>
      <c r="M328" s="139"/>
      <c r="N328" s="140"/>
      <c r="O328" s="140"/>
      <c r="P328" s="141">
        <f>SUM(P329:P337)</f>
        <v>4.1365800000000004</v>
      </c>
      <c r="Q328" s="140"/>
      <c r="R328" s="141">
        <f>SUM(R329:R337)</f>
        <v>1.7437755000000001</v>
      </c>
      <c r="S328" s="140"/>
      <c r="T328" s="142">
        <f>SUM(T329:T337)</f>
        <v>0</v>
      </c>
      <c r="AR328" s="136" t="s">
        <v>77</v>
      </c>
      <c r="AT328" s="143" t="s">
        <v>71</v>
      </c>
      <c r="AU328" s="143" t="s">
        <v>77</v>
      </c>
      <c r="AY328" s="136" t="s">
        <v>140</v>
      </c>
      <c r="BK328" s="144">
        <f>SUM(BK329:BK337)</f>
        <v>0</v>
      </c>
    </row>
    <row r="329" spans="2:65" s="1" customFormat="1" ht="25.5" customHeight="1">
      <c r="B329" s="147"/>
      <c r="C329" s="148" t="s">
        <v>503</v>
      </c>
      <c r="D329" s="148" t="s">
        <v>142</v>
      </c>
      <c r="E329" s="149" t="s">
        <v>504</v>
      </c>
      <c r="F329" s="150" t="s">
        <v>505</v>
      </c>
      <c r="G329" s="151" t="s">
        <v>183</v>
      </c>
      <c r="H329" s="152">
        <v>6.03</v>
      </c>
      <c r="I329" s="153"/>
      <c r="J329" s="153">
        <f>ROUND(I329*H329,2)</f>
        <v>0</v>
      </c>
      <c r="K329" s="150" t="s">
        <v>146</v>
      </c>
      <c r="L329" s="38"/>
      <c r="M329" s="154" t="s">
        <v>5</v>
      </c>
      <c r="N329" s="155" t="s">
        <v>43</v>
      </c>
      <c r="O329" s="156">
        <v>2.5999999999999999E-2</v>
      </c>
      <c r="P329" s="156">
        <f>O329*H329</f>
        <v>0.15678</v>
      </c>
      <c r="Q329" s="156">
        <v>0</v>
      </c>
      <c r="R329" s="156">
        <f>Q329*H329</f>
        <v>0</v>
      </c>
      <c r="S329" s="156">
        <v>0</v>
      </c>
      <c r="T329" s="157">
        <f>S329*H329</f>
        <v>0</v>
      </c>
      <c r="AR329" s="24" t="s">
        <v>147</v>
      </c>
      <c r="AT329" s="24" t="s">
        <v>142</v>
      </c>
      <c r="AU329" s="24" t="s">
        <v>84</v>
      </c>
      <c r="AY329" s="24" t="s">
        <v>140</v>
      </c>
      <c r="BE329" s="158">
        <f>IF(N329="základní",J329,0)</f>
        <v>0</v>
      </c>
      <c r="BF329" s="158">
        <f>IF(N329="snížená",J329,0)</f>
        <v>0</v>
      </c>
      <c r="BG329" s="158">
        <f>IF(N329="zákl. přenesená",J329,0)</f>
        <v>0</v>
      </c>
      <c r="BH329" s="158">
        <f>IF(N329="sníž. přenesená",J329,0)</f>
        <v>0</v>
      </c>
      <c r="BI329" s="158">
        <f>IF(N329="nulová",J329,0)</f>
        <v>0</v>
      </c>
      <c r="BJ329" s="24" t="s">
        <v>77</v>
      </c>
      <c r="BK329" s="158">
        <f>ROUND(I329*H329,2)</f>
        <v>0</v>
      </c>
      <c r="BL329" s="24" t="s">
        <v>147</v>
      </c>
      <c r="BM329" s="24" t="s">
        <v>506</v>
      </c>
    </row>
    <row r="330" spans="2:65" s="11" customFormat="1">
      <c r="B330" s="162"/>
      <c r="D330" s="159" t="s">
        <v>151</v>
      </c>
      <c r="E330" s="163" t="s">
        <v>5</v>
      </c>
      <c r="F330" s="164" t="s">
        <v>507</v>
      </c>
      <c r="H330" s="165">
        <v>6.03</v>
      </c>
      <c r="L330" s="162"/>
      <c r="M330" s="166"/>
      <c r="N330" s="167"/>
      <c r="O330" s="167"/>
      <c r="P330" s="167"/>
      <c r="Q330" s="167"/>
      <c r="R330" s="167"/>
      <c r="S330" s="167"/>
      <c r="T330" s="168"/>
      <c r="AT330" s="163" t="s">
        <v>151</v>
      </c>
      <c r="AU330" s="163" t="s">
        <v>84</v>
      </c>
      <c r="AV330" s="11" t="s">
        <v>84</v>
      </c>
      <c r="AW330" s="11" t="s">
        <v>35</v>
      </c>
      <c r="AX330" s="11" t="s">
        <v>72</v>
      </c>
      <c r="AY330" s="163" t="s">
        <v>140</v>
      </c>
    </row>
    <row r="331" spans="2:65" s="12" customFormat="1">
      <c r="B331" s="169"/>
      <c r="D331" s="159" t="s">
        <v>151</v>
      </c>
      <c r="E331" s="170" t="s">
        <v>5</v>
      </c>
      <c r="F331" s="171" t="s">
        <v>153</v>
      </c>
      <c r="H331" s="172">
        <v>6.03</v>
      </c>
      <c r="L331" s="169"/>
      <c r="M331" s="173"/>
      <c r="N331" s="174"/>
      <c r="O331" s="174"/>
      <c r="P331" s="174"/>
      <c r="Q331" s="174"/>
      <c r="R331" s="174"/>
      <c r="S331" s="174"/>
      <c r="T331" s="175"/>
      <c r="AT331" s="170" t="s">
        <v>151</v>
      </c>
      <c r="AU331" s="170" t="s">
        <v>84</v>
      </c>
      <c r="AV331" s="12" t="s">
        <v>147</v>
      </c>
      <c r="AW331" s="12" t="s">
        <v>35</v>
      </c>
      <c r="AX331" s="12" t="s">
        <v>77</v>
      </c>
      <c r="AY331" s="170" t="s">
        <v>140</v>
      </c>
    </row>
    <row r="332" spans="2:65" s="1" customFormat="1" ht="51" customHeight="1">
      <c r="B332" s="147"/>
      <c r="C332" s="148" t="s">
        <v>508</v>
      </c>
      <c r="D332" s="148" t="s">
        <v>142</v>
      </c>
      <c r="E332" s="149" t="s">
        <v>509</v>
      </c>
      <c r="F332" s="150" t="s">
        <v>510</v>
      </c>
      <c r="G332" s="151" t="s">
        <v>183</v>
      </c>
      <c r="H332" s="152">
        <v>6.03</v>
      </c>
      <c r="I332" s="153"/>
      <c r="J332" s="153">
        <f>ROUND(I332*H332,2)</f>
        <v>0</v>
      </c>
      <c r="K332" s="150" t="s">
        <v>146</v>
      </c>
      <c r="L332" s="38"/>
      <c r="M332" s="154" t="s">
        <v>5</v>
      </c>
      <c r="N332" s="155" t="s">
        <v>43</v>
      </c>
      <c r="O332" s="156">
        <v>0.66</v>
      </c>
      <c r="P332" s="156">
        <f>O332*H332</f>
        <v>3.9798000000000004</v>
      </c>
      <c r="Q332" s="156">
        <v>0.14610000000000001</v>
      </c>
      <c r="R332" s="156">
        <f>Q332*H332</f>
        <v>0.88098300000000007</v>
      </c>
      <c r="S332" s="156">
        <v>0</v>
      </c>
      <c r="T332" s="157">
        <f>S332*H332</f>
        <v>0</v>
      </c>
      <c r="AR332" s="24" t="s">
        <v>147</v>
      </c>
      <c r="AT332" s="24" t="s">
        <v>142</v>
      </c>
      <c r="AU332" s="24" t="s">
        <v>84</v>
      </c>
      <c r="AY332" s="24" t="s">
        <v>140</v>
      </c>
      <c r="BE332" s="158">
        <f>IF(N332="základní",J332,0)</f>
        <v>0</v>
      </c>
      <c r="BF332" s="158">
        <f>IF(N332="snížená",J332,0)</f>
        <v>0</v>
      </c>
      <c r="BG332" s="158">
        <f>IF(N332="zákl. přenesená",J332,0)</f>
        <v>0</v>
      </c>
      <c r="BH332" s="158">
        <f>IF(N332="sníž. přenesená",J332,0)</f>
        <v>0</v>
      </c>
      <c r="BI332" s="158">
        <f>IF(N332="nulová",J332,0)</f>
        <v>0</v>
      </c>
      <c r="BJ332" s="24" t="s">
        <v>77</v>
      </c>
      <c r="BK332" s="158">
        <f>ROUND(I332*H332,2)</f>
        <v>0</v>
      </c>
      <c r="BL332" s="24" t="s">
        <v>147</v>
      </c>
      <c r="BM332" s="24" t="s">
        <v>511</v>
      </c>
    </row>
    <row r="333" spans="2:65" s="1" customFormat="1" ht="81">
      <c r="B333" s="38"/>
      <c r="D333" s="159" t="s">
        <v>149</v>
      </c>
      <c r="F333" s="160" t="s">
        <v>512</v>
      </c>
      <c r="L333" s="38"/>
      <c r="M333" s="161"/>
      <c r="N333" s="39"/>
      <c r="O333" s="39"/>
      <c r="P333" s="39"/>
      <c r="Q333" s="39"/>
      <c r="R333" s="39"/>
      <c r="S333" s="39"/>
      <c r="T333" s="67"/>
      <c r="AT333" s="24" t="s">
        <v>149</v>
      </c>
      <c r="AU333" s="24" t="s">
        <v>84</v>
      </c>
    </row>
    <row r="334" spans="2:65" s="1" customFormat="1" ht="16.5" customHeight="1">
      <c r="B334" s="147"/>
      <c r="C334" s="176" t="s">
        <v>513</v>
      </c>
      <c r="D334" s="176" t="s">
        <v>250</v>
      </c>
      <c r="E334" s="177" t="s">
        <v>514</v>
      </c>
      <c r="F334" s="178" t="s">
        <v>515</v>
      </c>
      <c r="G334" s="179" t="s">
        <v>425</v>
      </c>
      <c r="H334" s="180">
        <v>17.085000000000001</v>
      </c>
      <c r="I334" s="181"/>
      <c r="J334" s="181">
        <f>ROUND(I334*H334,2)</f>
        <v>0</v>
      </c>
      <c r="K334" s="178" t="s">
        <v>146</v>
      </c>
      <c r="L334" s="182"/>
      <c r="M334" s="183" t="s">
        <v>5</v>
      </c>
      <c r="N334" s="184" t="s">
        <v>43</v>
      </c>
      <c r="O334" s="156">
        <v>0</v>
      </c>
      <c r="P334" s="156">
        <f>O334*H334</f>
        <v>0</v>
      </c>
      <c r="Q334" s="156">
        <v>5.0500000000000003E-2</v>
      </c>
      <c r="R334" s="156">
        <f>Q334*H334</f>
        <v>0.86279250000000007</v>
      </c>
      <c r="S334" s="156">
        <v>0</v>
      </c>
      <c r="T334" s="157">
        <f>S334*H334</f>
        <v>0</v>
      </c>
      <c r="AR334" s="24" t="s">
        <v>191</v>
      </c>
      <c r="AT334" s="24" t="s">
        <v>250</v>
      </c>
      <c r="AU334" s="24" t="s">
        <v>84</v>
      </c>
      <c r="AY334" s="24" t="s">
        <v>140</v>
      </c>
      <c r="BE334" s="158">
        <f>IF(N334="základní",J334,0)</f>
        <v>0</v>
      </c>
      <c r="BF334" s="158">
        <f>IF(N334="snížená",J334,0)</f>
        <v>0</v>
      </c>
      <c r="BG334" s="158">
        <f>IF(N334="zákl. přenesená",J334,0)</f>
        <v>0</v>
      </c>
      <c r="BH334" s="158">
        <f>IF(N334="sníž. přenesená",J334,0)</f>
        <v>0</v>
      </c>
      <c r="BI334" s="158">
        <f>IF(N334="nulová",J334,0)</f>
        <v>0</v>
      </c>
      <c r="BJ334" s="24" t="s">
        <v>77</v>
      </c>
      <c r="BK334" s="158">
        <f>ROUND(I334*H334,2)</f>
        <v>0</v>
      </c>
      <c r="BL334" s="24" t="s">
        <v>147</v>
      </c>
      <c r="BM334" s="24" t="s">
        <v>516</v>
      </c>
    </row>
    <row r="335" spans="2:65" s="11" customFormat="1">
      <c r="B335" s="162"/>
      <c r="D335" s="159" t="s">
        <v>151</v>
      </c>
      <c r="E335" s="163" t="s">
        <v>5</v>
      </c>
      <c r="F335" s="164" t="s">
        <v>517</v>
      </c>
      <c r="H335" s="165">
        <v>16.75</v>
      </c>
      <c r="L335" s="162"/>
      <c r="M335" s="166"/>
      <c r="N335" s="167"/>
      <c r="O335" s="167"/>
      <c r="P335" s="167"/>
      <c r="Q335" s="167"/>
      <c r="R335" s="167"/>
      <c r="S335" s="167"/>
      <c r="T335" s="168"/>
      <c r="AT335" s="163" t="s">
        <v>151</v>
      </c>
      <c r="AU335" s="163" t="s">
        <v>84</v>
      </c>
      <c r="AV335" s="11" t="s">
        <v>84</v>
      </c>
      <c r="AW335" s="11" t="s">
        <v>35</v>
      </c>
      <c r="AX335" s="11" t="s">
        <v>72</v>
      </c>
      <c r="AY335" s="163" t="s">
        <v>140</v>
      </c>
    </row>
    <row r="336" spans="2:65" s="12" customFormat="1">
      <c r="B336" s="169"/>
      <c r="D336" s="159" t="s">
        <v>151</v>
      </c>
      <c r="E336" s="170" t="s">
        <v>5</v>
      </c>
      <c r="F336" s="171" t="s">
        <v>153</v>
      </c>
      <c r="H336" s="172">
        <v>16.75</v>
      </c>
      <c r="L336" s="169"/>
      <c r="M336" s="173"/>
      <c r="N336" s="174"/>
      <c r="O336" s="174"/>
      <c r="P336" s="174"/>
      <c r="Q336" s="174"/>
      <c r="R336" s="174"/>
      <c r="S336" s="174"/>
      <c r="T336" s="175"/>
      <c r="AT336" s="170" t="s">
        <v>151</v>
      </c>
      <c r="AU336" s="170" t="s">
        <v>84</v>
      </c>
      <c r="AV336" s="12" t="s">
        <v>147</v>
      </c>
      <c r="AW336" s="12" t="s">
        <v>35</v>
      </c>
      <c r="AX336" s="12" t="s">
        <v>77</v>
      </c>
      <c r="AY336" s="170" t="s">
        <v>140</v>
      </c>
    </row>
    <row r="337" spans="2:65" s="11" customFormat="1">
      <c r="B337" s="162"/>
      <c r="D337" s="159" t="s">
        <v>151</v>
      </c>
      <c r="F337" s="164" t="s">
        <v>518</v>
      </c>
      <c r="H337" s="165">
        <v>17.085000000000001</v>
      </c>
      <c r="L337" s="162"/>
      <c r="M337" s="166"/>
      <c r="N337" s="167"/>
      <c r="O337" s="167"/>
      <c r="P337" s="167"/>
      <c r="Q337" s="167"/>
      <c r="R337" s="167"/>
      <c r="S337" s="167"/>
      <c r="T337" s="168"/>
      <c r="AT337" s="163" t="s">
        <v>151</v>
      </c>
      <c r="AU337" s="163" t="s">
        <v>84</v>
      </c>
      <c r="AV337" s="11" t="s">
        <v>84</v>
      </c>
      <c r="AW337" s="11" t="s">
        <v>6</v>
      </c>
      <c r="AX337" s="11" t="s">
        <v>77</v>
      </c>
      <c r="AY337" s="163" t="s">
        <v>140</v>
      </c>
    </row>
    <row r="338" spans="2:65" s="10" customFormat="1" ht="29.85" customHeight="1">
      <c r="B338" s="135"/>
      <c r="D338" s="136" t="s">
        <v>71</v>
      </c>
      <c r="E338" s="145" t="s">
        <v>180</v>
      </c>
      <c r="F338" s="145" t="s">
        <v>519</v>
      </c>
      <c r="J338" s="146">
        <f>BK338</f>
        <v>0</v>
      </c>
      <c r="L338" s="135"/>
      <c r="M338" s="139"/>
      <c r="N338" s="140"/>
      <c r="O338" s="140"/>
      <c r="P338" s="141">
        <f>SUM(P339:P472)</f>
        <v>591.77217199999984</v>
      </c>
      <c r="Q338" s="140"/>
      <c r="R338" s="141">
        <f>SUM(R339:R472)</f>
        <v>37.321873539999999</v>
      </c>
      <c r="S338" s="140"/>
      <c r="T338" s="142">
        <f>SUM(T339:T472)</f>
        <v>0</v>
      </c>
      <c r="AR338" s="136" t="s">
        <v>77</v>
      </c>
      <c r="AT338" s="143" t="s">
        <v>71</v>
      </c>
      <c r="AU338" s="143" t="s">
        <v>77</v>
      </c>
      <c r="AY338" s="136" t="s">
        <v>140</v>
      </c>
      <c r="BK338" s="144">
        <f>SUM(BK339:BK472)</f>
        <v>0</v>
      </c>
    </row>
    <row r="339" spans="2:65" s="1" customFormat="1" ht="25.5" customHeight="1">
      <c r="B339" s="147"/>
      <c r="C339" s="148" t="s">
        <v>520</v>
      </c>
      <c r="D339" s="148" t="s">
        <v>142</v>
      </c>
      <c r="E339" s="149" t="s">
        <v>521</v>
      </c>
      <c r="F339" s="150" t="s">
        <v>522</v>
      </c>
      <c r="G339" s="151" t="s">
        <v>183</v>
      </c>
      <c r="H339" s="152">
        <v>91.2</v>
      </c>
      <c r="I339" s="153"/>
      <c r="J339" s="153">
        <f>ROUND(I339*H339,2)</f>
        <v>0</v>
      </c>
      <c r="K339" s="150" t="s">
        <v>146</v>
      </c>
      <c r="L339" s="38"/>
      <c r="M339" s="154" t="s">
        <v>5</v>
      </c>
      <c r="N339" s="155" t="s">
        <v>43</v>
      </c>
      <c r="O339" s="156">
        <v>0.154</v>
      </c>
      <c r="P339" s="156">
        <f>O339*H339</f>
        <v>14.0448</v>
      </c>
      <c r="Q339" s="156">
        <v>7.3499999999999998E-3</v>
      </c>
      <c r="R339" s="156">
        <f>Q339*H339</f>
        <v>0.67032000000000003</v>
      </c>
      <c r="S339" s="156">
        <v>0</v>
      </c>
      <c r="T339" s="157">
        <f>S339*H339</f>
        <v>0</v>
      </c>
      <c r="AR339" s="24" t="s">
        <v>147</v>
      </c>
      <c r="AT339" s="24" t="s">
        <v>142</v>
      </c>
      <c r="AU339" s="24" t="s">
        <v>84</v>
      </c>
      <c r="AY339" s="24" t="s">
        <v>140</v>
      </c>
      <c r="BE339" s="158">
        <f>IF(N339="základní",J339,0)</f>
        <v>0</v>
      </c>
      <c r="BF339" s="158">
        <f>IF(N339="snížená",J339,0)</f>
        <v>0</v>
      </c>
      <c r="BG339" s="158">
        <f>IF(N339="zákl. přenesená",J339,0)</f>
        <v>0</v>
      </c>
      <c r="BH339" s="158">
        <f>IF(N339="sníž. přenesená",J339,0)</f>
        <v>0</v>
      </c>
      <c r="BI339" s="158">
        <f>IF(N339="nulová",J339,0)</f>
        <v>0</v>
      </c>
      <c r="BJ339" s="24" t="s">
        <v>77</v>
      </c>
      <c r="BK339" s="158">
        <f>ROUND(I339*H339,2)</f>
        <v>0</v>
      </c>
      <c r="BL339" s="24" t="s">
        <v>147</v>
      </c>
      <c r="BM339" s="24" t="s">
        <v>523</v>
      </c>
    </row>
    <row r="340" spans="2:65" s="1" customFormat="1" ht="25.5" customHeight="1">
      <c r="B340" s="147"/>
      <c r="C340" s="148" t="s">
        <v>524</v>
      </c>
      <c r="D340" s="148" t="s">
        <v>142</v>
      </c>
      <c r="E340" s="149" t="s">
        <v>525</v>
      </c>
      <c r="F340" s="150" t="s">
        <v>526</v>
      </c>
      <c r="G340" s="151" t="s">
        <v>183</v>
      </c>
      <c r="H340" s="152">
        <v>2.4</v>
      </c>
      <c r="I340" s="153"/>
      <c r="J340" s="153">
        <f>ROUND(I340*H340,2)</f>
        <v>0</v>
      </c>
      <c r="K340" s="150" t="s">
        <v>146</v>
      </c>
      <c r="L340" s="38"/>
      <c r="M340" s="154" t="s">
        <v>5</v>
      </c>
      <c r="N340" s="155" t="s">
        <v>43</v>
      </c>
      <c r="O340" s="156">
        <v>0.14799999999999999</v>
      </c>
      <c r="P340" s="156">
        <f>O340*H340</f>
        <v>0.35519999999999996</v>
      </c>
      <c r="Q340" s="156">
        <v>2.5999999999999998E-4</v>
      </c>
      <c r="R340" s="156">
        <f>Q340*H340</f>
        <v>6.2399999999999988E-4</v>
      </c>
      <c r="S340" s="156">
        <v>0</v>
      </c>
      <c r="T340" s="157">
        <f>S340*H340</f>
        <v>0</v>
      </c>
      <c r="AR340" s="24" t="s">
        <v>147</v>
      </c>
      <c r="AT340" s="24" t="s">
        <v>142</v>
      </c>
      <c r="AU340" s="24" t="s">
        <v>84</v>
      </c>
      <c r="AY340" s="24" t="s">
        <v>140</v>
      </c>
      <c r="BE340" s="158">
        <f>IF(N340="základní",J340,0)</f>
        <v>0</v>
      </c>
      <c r="BF340" s="158">
        <f>IF(N340="snížená",J340,0)</f>
        <v>0</v>
      </c>
      <c r="BG340" s="158">
        <f>IF(N340="zákl. přenesená",J340,0)</f>
        <v>0</v>
      </c>
      <c r="BH340" s="158">
        <f>IF(N340="sníž. přenesená",J340,0)</f>
        <v>0</v>
      </c>
      <c r="BI340" s="158">
        <f>IF(N340="nulová",J340,0)</f>
        <v>0</v>
      </c>
      <c r="BJ340" s="24" t="s">
        <v>77</v>
      </c>
      <c r="BK340" s="158">
        <f>ROUND(I340*H340,2)</f>
        <v>0</v>
      </c>
      <c r="BL340" s="24" t="s">
        <v>147</v>
      </c>
      <c r="BM340" s="24" t="s">
        <v>527</v>
      </c>
    </row>
    <row r="341" spans="2:65" s="1" customFormat="1" ht="25.5" customHeight="1">
      <c r="B341" s="147"/>
      <c r="C341" s="148" t="s">
        <v>528</v>
      </c>
      <c r="D341" s="148" t="s">
        <v>142</v>
      </c>
      <c r="E341" s="149" t="s">
        <v>529</v>
      </c>
      <c r="F341" s="150" t="s">
        <v>530</v>
      </c>
      <c r="G341" s="151" t="s">
        <v>183</v>
      </c>
      <c r="H341" s="152">
        <v>91.2</v>
      </c>
      <c r="I341" s="153"/>
      <c r="J341" s="153">
        <f>ROUND(I341*H341,2)</f>
        <v>0</v>
      </c>
      <c r="K341" s="150" t="s">
        <v>146</v>
      </c>
      <c r="L341" s="38"/>
      <c r="M341" s="154" t="s">
        <v>5</v>
      </c>
      <c r="N341" s="155" t="s">
        <v>43</v>
      </c>
      <c r="O341" s="156">
        <v>0.48</v>
      </c>
      <c r="P341" s="156">
        <f>O341*H341</f>
        <v>43.775999999999996</v>
      </c>
      <c r="Q341" s="156">
        <v>1.54E-2</v>
      </c>
      <c r="R341" s="156">
        <f>Q341*H341</f>
        <v>1.4044800000000002</v>
      </c>
      <c r="S341" s="156">
        <v>0</v>
      </c>
      <c r="T341" s="157">
        <f>S341*H341</f>
        <v>0</v>
      </c>
      <c r="AR341" s="24" t="s">
        <v>147</v>
      </c>
      <c r="AT341" s="24" t="s">
        <v>142</v>
      </c>
      <c r="AU341" s="24" t="s">
        <v>84</v>
      </c>
      <c r="AY341" s="24" t="s">
        <v>140</v>
      </c>
      <c r="BE341" s="158">
        <f>IF(N341="základní",J341,0)</f>
        <v>0</v>
      </c>
      <c r="BF341" s="158">
        <f>IF(N341="snížená",J341,0)</f>
        <v>0</v>
      </c>
      <c r="BG341" s="158">
        <f>IF(N341="zákl. přenesená",J341,0)</f>
        <v>0</v>
      </c>
      <c r="BH341" s="158">
        <f>IF(N341="sníž. přenesená",J341,0)</f>
        <v>0</v>
      </c>
      <c r="BI341" s="158">
        <f>IF(N341="nulová",J341,0)</f>
        <v>0</v>
      </c>
      <c r="BJ341" s="24" t="s">
        <v>77</v>
      </c>
      <c r="BK341" s="158">
        <f>ROUND(I341*H341,2)</f>
        <v>0</v>
      </c>
      <c r="BL341" s="24" t="s">
        <v>147</v>
      </c>
      <c r="BM341" s="24" t="s">
        <v>531</v>
      </c>
    </row>
    <row r="342" spans="2:65" s="1" customFormat="1" ht="67.5">
      <c r="B342" s="38"/>
      <c r="D342" s="159" t="s">
        <v>149</v>
      </c>
      <c r="F342" s="160" t="s">
        <v>532</v>
      </c>
      <c r="L342" s="38"/>
      <c r="M342" s="161"/>
      <c r="N342" s="39"/>
      <c r="O342" s="39"/>
      <c r="P342" s="39"/>
      <c r="Q342" s="39"/>
      <c r="R342" s="39"/>
      <c r="S342" s="39"/>
      <c r="T342" s="67"/>
      <c r="AT342" s="24" t="s">
        <v>149</v>
      </c>
      <c r="AU342" s="24" t="s">
        <v>84</v>
      </c>
    </row>
    <row r="343" spans="2:65" s="1" customFormat="1" ht="38.25" customHeight="1">
      <c r="B343" s="147"/>
      <c r="C343" s="148" t="s">
        <v>533</v>
      </c>
      <c r="D343" s="148" t="s">
        <v>142</v>
      </c>
      <c r="E343" s="149" t="s">
        <v>534</v>
      </c>
      <c r="F343" s="150" t="s">
        <v>535</v>
      </c>
      <c r="G343" s="151" t="s">
        <v>183</v>
      </c>
      <c r="H343" s="152">
        <v>93.6</v>
      </c>
      <c r="I343" s="153"/>
      <c r="J343" s="153">
        <f>ROUND(I343*H343,2)</f>
        <v>0</v>
      </c>
      <c r="K343" s="150" t="s">
        <v>146</v>
      </c>
      <c r="L343" s="38"/>
      <c r="M343" s="154" t="s">
        <v>5</v>
      </c>
      <c r="N343" s="155" t="s">
        <v>43</v>
      </c>
      <c r="O343" s="156">
        <v>0.38800000000000001</v>
      </c>
      <c r="P343" s="156">
        <f>O343*H343</f>
        <v>36.316800000000001</v>
      </c>
      <c r="Q343" s="156">
        <v>5.6299999999999996E-3</v>
      </c>
      <c r="R343" s="156">
        <f>Q343*H343</f>
        <v>0.52696799999999988</v>
      </c>
      <c r="S343" s="156">
        <v>0</v>
      </c>
      <c r="T343" s="157">
        <f>S343*H343</f>
        <v>0</v>
      </c>
      <c r="AR343" s="24" t="s">
        <v>147</v>
      </c>
      <c r="AT343" s="24" t="s">
        <v>142</v>
      </c>
      <c r="AU343" s="24" t="s">
        <v>84</v>
      </c>
      <c r="AY343" s="24" t="s">
        <v>140</v>
      </c>
      <c r="BE343" s="158">
        <f>IF(N343="základní",J343,0)</f>
        <v>0</v>
      </c>
      <c r="BF343" s="158">
        <f>IF(N343="snížená",J343,0)</f>
        <v>0</v>
      </c>
      <c r="BG343" s="158">
        <f>IF(N343="zákl. přenesená",J343,0)</f>
        <v>0</v>
      </c>
      <c r="BH343" s="158">
        <f>IF(N343="sníž. přenesená",J343,0)</f>
        <v>0</v>
      </c>
      <c r="BI343" s="158">
        <f>IF(N343="nulová",J343,0)</f>
        <v>0</v>
      </c>
      <c r="BJ343" s="24" t="s">
        <v>77</v>
      </c>
      <c r="BK343" s="158">
        <f>ROUND(I343*H343,2)</f>
        <v>0</v>
      </c>
      <c r="BL343" s="24" t="s">
        <v>147</v>
      </c>
      <c r="BM343" s="24" t="s">
        <v>536</v>
      </c>
    </row>
    <row r="344" spans="2:65" s="1" customFormat="1" ht="67.5">
      <c r="B344" s="38"/>
      <c r="D344" s="159" t="s">
        <v>149</v>
      </c>
      <c r="F344" s="160" t="s">
        <v>532</v>
      </c>
      <c r="L344" s="38"/>
      <c r="M344" s="161"/>
      <c r="N344" s="39"/>
      <c r="O344" s="39"/>
      <c r="P344" s="39"/>
      <c r="Q344" s="39"/>
      <c r="R344" s="39"/>
      <c r="S344" s="39"/>
      <c r="T344" s="67"/>
      <c r="AT344" s="24" t="s">
        <v>149</v>
      </c>
      <c r="AU344" s="24" t="s">
        <v>84</v>
      </c>
    </row>
    <row r="345" spans="2:65" s="11" customFormat="1">
      <c r="B345" s="162"/>
      <c r="D345" s="159" t="s">
        <v>151</v>
      </c>
      <c r="E345" s="163" t="s">
        <v>5</v>
      </c>
      <c r="F345" s="164" t="s">
        <v>537</v>
      </c>
      <c r="H345" s="165">
        <v>93.6</v>
      </c>
      <c r="L345" s="162"/>
      <c r="M345" s="166"/>
      <c r="N345" s="167"/>
      <c r="O345" s="167"/>
      <c r="P345" s="167"/>
      <c r="Q345" s="167"/>
      <c r="R345" s="167"/>
      <c r="S345" s="167"/>
      <c r="T345" s="168"/>
      <c r="AT345" s="163" t="s">
        <v>151</v>
      </c>
      <c r="AU345" s="163" t="s">
        <v>84</v>
      </c>
      <c r="AV345" s="11" t="s">
        <v>84</v>
      </c>
      <c r="AW345" s="11" t="s">
        <v>35</v>
      </c>
      <c r="AX345" s="11" t="s">
        <v>72</v>
      </c>
      <c r="AY345" s="163" t="s">
        <v>140</v>
      </c>
    </row>
    <row r="346" spans="2:65" s="12" customFormat="1">
      <c r="B346" s="169"/>
      <c r="D346" s="159" t="s">
        <v>151</v>
      </c>
      <c r="E346" s="170" t="s">
        <v>5</v>
      </c>
      <c r="F346" s="171" t="s">
        <v>153</v>
      </c>
      <c r="H346" s="172">
        <v>93.6</v>
      </c>
      <c r="L346" s="169"/>
      <c r="M346" s="173"/>
      <c r="N346" s="174"/>
      <c r="O346" s="174"/>
      <c r="P346" s="174"/>
      <c r="Q346" s="174"/>
      <c r="R346" s="174"/>
      <c r="S346" s="174"/>
      <c r="T346" s="175"/>
      <c r="AT346" s="170" t="s">
        <v>151</v>
      </c>
      <c r="AU346" s="170" t="s">
        <v>84</v>
      </c>
      <c r="AV346" s="12" t="s">
        <v>147</v>
      </c>
      <c r="AW346" s="12" t="s">
        <v>35</v>
      </c>
      <c r="AX346" s="12" t="s">
        <v>77</v>
      </c>
      <c r="AY346" s="170" t="s">
        <v>140</v>
      </c>
    </row>
    <row r="347" spans="2:65" s="1" customFormat="1" ht="25.5" customHeight="1">
      <c r="B347" s="147"/>
      <c r="C347" s="148" t="s">
        <v>538</v>
      </c>
      <c r="D347" s="148" t="s">
        <v>142</v>
      </c>
      <c r="E347" s="149" t="s">
        <v>539</v>
      </c>
      <c r="F347" s="150" t="s">
        <v>540</v>
      </c>
      <c r="G347" s="151" t="s">
        <v>183</v>
      </c>
      <c r="H347" s="152">
        <v>126.989</v>
      </c>
      <c r="I347" s="153"/>
      <c r="J347" s="153">
        <f>ROUND(I347*H347,2)</f>
        <v>0</v>
      </c>
      <c r="K347" s="150" t="s">
        <v>146</v>
      </c>
      <c r="L347" s="38"/>
      <c r="M347" s="154" t="s">
        <v>5</v>
      </c>
      <c r="N347" s="155" t="s">
        <v>43</v>
      </c>
      <c r="O347" s="156">
        <v>0.11700000000000001</v>
      </c>
      <c r="P347" s="156">
        <f>O347*H347</f>
        <v>14.857713000000002</v>
      </c>
      <c r="Q347" s="156">
        <v>7.3499999999999998E-3</v>
      </c>
      <c r="R347" s="156">
        <f>Q347*H347</f>
        <v>0.93336914999999998</v>
      </c>
      <c r="S347" s="156">
        <v>0</v>
      </c>
      <c r="T347" s="157">
        <f>S347*H347</f>
        <v>0</v>
      </c>
      <c r="AR347" s="24" t="s">
        <v>147</v>
      </c>
      <c r="AT347" s="24" t="s">
        <v>142</v>
      </c>
      <c r="AU347" s="24" t="s">
        <v>84</v>
      </c>
      <c r="AY347" s="24" t="s">
        <v>140</v>
      </c>
      <c r="BE347" s="158">
        <f>IF(N347="základní",J347,0)</f>
        <v>0</v>
      </c>
      <c r="BF347" s="158">
        <f>IF(N347="snížená",J347,0)</f>
        <v>0</v>
      </c>
      <c r="BG347" s="158">
        <f>IF(N347="zákl. přenesená",J347,0)</f>
        <v>0</v>
      </c>
      <c r="BH347" s="158">
        <f>IF(N347="sníž. přenesená",J347,0)</f>
        <v>0</v>
      </c>
      <c r="BI347" s="158">
        <f>IF(N347="nulová",J347,0)</f>
        <v>0</v>
      </c>
      <c r="BJ347" s="24" t="s">
        <v>77</v>
      </c>
      <c r="BK347" s="158">
        <f>ROUND(I347*H347,2)</f>
        <v>0</v>
      </c>
      <c r="BL347" s="24" t="s">
        <v>147</v>
      </c>
      <c r="BM347" s="24" t="s">
        <v>541</v>
      </c>
    </row>
    <row r="348" spans="2:65" s="11" customFormat="1">
      <c r="B348" s="162"/>
      <c r="D348" s="159" t="s">
        <v>151</v>
      </c>
      <c r="E348" s="163" t="s">
        <v>5</v>
      </c>
      <c r="F348" s="164" t="s">
        <v>542</v>
      </c>
      <c r="H348" s="165">
        <v>37.962000000000003</v>
      </c>
      <c r="L348" s="162"/>
      <c r="M348" s="166"/>
      <c r="N348" s="167"/>
      <c r="O348" s="167"/>
      <c r="P348" s="167"/>
      <c r="Q348" s="167"/>
      <c r="R348" s="167"/>
      <c r="S348" s="167"/>
      <c r="T348" s="168"/>
      <c r="AT348" s="163" t="s">
        <v>151</v>
      </c>
      <c r="AU348" s="163" t="s">
        <v>84</v>
      </c>
      <c r="AV348" s="11" t="s">
        <v>84</v>
      </c>
      <c r="AW348" s="11" t="s">
        <v>35</v>
      </c>
      <c r="AX348" s="11" t="s">
        <v>72</v>
      </c>
      <c r="AY348" s="163" t="s">
        <v>140</v>
      </c>
    </row>
    <row r="349" spans="2:65" s="11" customFormat="1">
      <c r="B349" s="162"/>
      <c r="D349" s="159" t="s">
        <v>151</v>
      </c>
      <c r="E349" s="163" t="s">
        <v>5</v>
      </c>
      <c r="F349" s="164" t="s">
        <v>543</v>
      </c>
      <c r="H349" s="165">
        <v>1.915</v>
      </c>
      <c r="L349" s="162"/>
      <c r="M349" s="166"/>
      <c r="N349" s="167"/>
      <c r="O349" s="167"/>
      <c r="P349" s="167"/>
      <c r="Q349" s="167"/>
      <c r="R349" s="167"/>
      <c r="S349" s="167"/>
      <c r="T349" s="168"/>
      <c r="AT349" s="163" t="s">
        <v>151</v>
      </c>
      <c r="AU349" s="163" t="s">
        <v>84</v>
      </c>
      <c r="AV349" s="11" t="s">
        <v>84</v>
      </c>
      <c r="AW349" s="11" t="s">
        <v>35</v>
      </c>
      <c r="AX349" s="11" t="s">
        <v>72</v>
      </c>
      <c r="AY349" s="163" t="s">
        <v>140</v>
      </c>
    </row>
    <row r="350" spans="2:65" s="11" customFormat="1">
      <c r="B350" s="162"/>
      <c r="D350" s="159" t="s">
        <v>151</v>
      </c>
      <c r="E350" s="163" t="s">
        <v>5</v>
      </c>
      <c r="F350" s="164" t="s">
        <v>544</v>
      </c>
      <c r="H350" s="165">
        <v>16.350000000000001</v>
      </c>
      <c r="L350" s="162"/>
      <c r="M350" s="166"/>
      <c r="N350" s="167"/>
      <c r="O350" s="167"/>
      <c r="P350" s="167"/>
      <c r="Q350" s="167"/>
      <c r="R350" s="167"/>
      <c r="S350" s="167"/>
      <c r="T350" s="168"/>
      <c r="AT350" s="163" t="s">
        <v>151</v>
      </c>
      <c r="AU350" s="163" t="s">
        <v>84</v>
      </c>
      <c r="AV350" s="11" t="s">
        <v>84</v>
      </c>
      <c r="AW350" s="11" t="s">
        <v>35</v>
      </c>
      <c r="AX350" s="11" t="s">
        <v>72</v>
      </c>
      <c r="AY350" s="163" t="s">
        <v>140</v>
      </c>
    </row>
    <row r="351" spans="2:65" s="11" customFormat="1">
      <c r="B351" s="162"/>
      <c r="D351" s="159" t="s">
        <v>151</v>
      </c>
      <c r="E351" s="163" t="s">
        <v>5</v>
      </c>
      <c r="F351" s="164" t="s">
        <v>545</v>
      </c>
      <c r="H351" s="165">
        <v>14.218999999999999</v>
      </c>
      <c r="L351" s="162"/>
      <c r="M351" s="166"/>
      <c r="N351" s="167"/>
      <c r="O351" s="167"/>
      <c r="P351" s="167"/>
      <c r="Q351" s="167"/>
      <c r="R351" s="167"/>
      <c r="S351" s="167"/>
      <c r="T351" s="168"/>
      <c r="AT351" s="163" t="s">
        <v>151</v>
      </c>
      <c r="AU351" s="163" t="s">
        <v>84</v>
      </c>
      <c r="AV351" s="11" t="s">
        <v>84</v>
      </c>
      <c r="AW351" s="11" t="s">
        <v>35</v>
      </c>
      <c r="AX351" s="11" t="s">
        <v>72</v>
      </c>
      <c r="AY351" s="163" t="s">
        <v>140</v>
      </c>
    </row>
    <row r="352" spans="2:65" s="11" customFormat="1">
      <c r="B352" s="162"/>
      <c r="D352" s="159" t="s">
        <v>151</v>
      </c>
      <c r="E352" s="163" t="s">
        <v>5</v>
      </c>
      <c r="F352" s="164" t="s">
        <v>546</v>
      </c>
      <c r="H352" s="165">
        <v>35.564</v>
      </c>
      <c r="L352" s="162"/>
      <c r="M352" s="166"/>
      <c r="N352" s="167"/>
      <c r="O352" s="167"/>
      <c r="P352" s="167"/>
      <c r="Q352" s="167"/>
      <c r="R352" s="167"/>
      <c r="S352" s="167"/>
      <c r="T352" s="168"/>
      <c r="AT352" s="163" t="s">
        <v>151</v>
      </c>
      <c r="AU352" s="163" t="s">
        <v>84</v>
      </c>
      <c r="AV352" s="11" t="s">
        <v>84</v>
      </c>
      <c r="AW352" s="11" t="s">
        <v>35</v>
      </c>
      <c r="AX352" s="11" t="s">
        <v>72</v>
      </c>
      <c r="AY352" s="163" t="s">
        <v>140</v>
      </c>
    </row>
    <row r="353" spans="2:65" s="11" customFormat="1">
      <c r="B353" s="162"/>
      <c r="D353" s="159" t="s">
        <v>151</v>
      </c>
      <c r="E353" s="163" t="s">
        <v>5</v>
      </c>
      <c r="F353" s="164" t="s">
        <v>547</v>
      </c>
      <c r="H353" s="165">
        <v>20.978999999999999</v>
      </c>
      <c r="L353" s="162"/>
      <c r="M353" s="166"/>
      <c r="N353" s="167"/>
      <c r="O353" s="167"/>
      <c r="P353" s="167"/>
      <c r="Q353" s="167"/>
      <c r="R353" s="167"/>
      <c r="S353" s="167"/>
      <c r="T353" s="168"/>
      <c r="AT353" s="163" t="s">
        <v>151</v>
      </c>
      <c r="AU353" s="163" t="s">
        <v>84</v>
      </c>
      <c r="AV353" s="11" t="s">
        <v>84</v>
      </c>
      <c r="AW353" s="11" t="s">
        <v>35</v>
      </c>
      <c r="AX353" s="11" t="s">
        <v>72</v>
      </c>
      <c r="AY353" s="163" t="s">
        <v>140</v>
      </c>
    </row>
    <row r="354" spans="2:65" s="12" customFormat="1">
      <c r="B354" s="169"/>
      <c r="D354" s="159" t="s">
        <v>151</v>
      </c>
      <c r="E354" s="170" t="s">
        <v>5</v>
      </c>
      <c r="F354" s="171" t="s">
        <v>153</v>
      </c>
      <c r="H354" s="172">
        <v>126.989</v>
      </c>
      <c r="L354" s="169"/>
      <c r="M354" s="173"/>
      <c r="N354" s="174"/>
      <c r="O354" s="174"/>
      <c r="P354" s="174"/>
      <c r="Q354" s="174"/>
      <c r="R354" s="174"/>
      <c r="S354" s="174"/>
      <c r="T354" s="175"/>
      <c r="AT354" s="170" t="s">
        <v>151</v>
      </c>
      <c r="AU354" s="170" t="s">
        <v>84</v>
      </c>
      <c r="AV354" s="12" t="s">
        <v>147</v>
      </c>
      <c r="AW354" s="12" t="s">
        <v>35</v>
      </c>
      <c r="AX354" s="12" t="s">
        <v>77</v>
      </c>
      <c r="AY354" s="170" t="s">
        <v>140</v>
      </c>
    </row>
    <row r="355" spans="2:65" s="1" customFormat="1" ht="25.5" customHeight="1">
      <c r="B355" s="147"/>
      <c r="C355" s="148" t="s">
        <v>548</v>
      </c>
      <c r="D355" s="148" t="s">
        <v>142</v>
      </c>
      <c r="E355" s="149" t="s">
        <v>549</v>
      </c>
      <c r="F355" s="150" t="s">
        <v>550</v>
      </c>
      <c r="G355" s="151" t="s">
        <v>183</v>
      </c>
      <c r="H355" s="152">
        <v>39.96</v>
      </c>
      <c r="I355" s="153"/>
      <c r="J355" s="153">
        <f>ROUND(I355*H355,2)</f>
        <v>0</v>
      </c>
      <c r="K355" s="150" t="s">
        <v>146</v>
      </c>
      <c r="L355" s="38"/>
      <c r="M355" s="154" t="s">
        <v>5</v>
      </c>
      <c r="N355" s="155" t="s">
        <v>43</v>
      </c>
      <c r="O355" s="156">
        <v>0.104</v>
      </c>
      <c r="P355" s="156">
        <f>O355*H355</f>
        <v>4.1558399999999995</v>
      </c>
      <c r="Q355" s="156">
        <v>2.5999999999999998E-4</v>
      </c>
      <c r="R355" s="156">
        <f>Q355*H355</f>
        <v>1.0389599999999999E-2</v>
      </c>
      <c r="S355" s="156">
        <v>0</v>
      </c>
      <c r="T355" s="157">
        <f>S355*H355</f>
        <v>0</v>
      </c>
      <c r="AR355" s="24" t="s">
        <v>147</v>
      </c>
      <c r="AT355" s="24" t="s">
        <v>142</v>
      </c>
      <c r="AU355" s="24" t="s">
        <v>84</v>
      </c>
      <c r="AY355" s="24" t="s">
        <v>140</v>
      </c>
      <c r="BE355" s="158">
        <f>IF(N355="základní",J355,0)</f>
        <v>0</v>
      </c>
      <c r="BF355" s="158">
        <f>IF(N355="snížená",J355,0)</f>
        <v>0</v>
      </c>
      <c r="BG355" s="158">
        <f>IF(N355="zákl. přenesená",J355,0)</f>
        <v>0</v>
      </c>
      <c r="BH355" s="158">
        <f>IF(N355="sníž. přenesená",J355,0)</f>
        <v>0</v>
      </c>
      <c r="BI355" s="158">
        <f>IF(N355="nulová",J355,0)</f>
        <v>0</v>
      </c>
      <c r="BJ355" s="24" t="s">
        <v>77</v>
      </c>
      <c r="BK355" s="158">
        <f>ROUND(I355*H355,2)</f>
        <v>0</v>
      </c>
      <c r="BL355" s="24" t="s">
        <v>147</v>
      </c>
      <c r="BM355" s="24" t="s">
        <v>551</v>
      </c>
    </row>
    <row r="356" spans="2:65" s="1" customFormat="1" ht="25.5" customHeight="1">
      <c r="B356" s="147"/>
      <c r="C356" s="148" t="s">
        <v>552</v>
      </c>
      <c r="D356" s="148" t="s">
        <v>142</v>
      </c>
      <c r="E356" s="149" t="s">
        <v>553</v>
      </c>
      <c r="F356" s="150" t="s">
        <v>554</v>
      </c>
      <c r="G356" s="151" t="s">
        <v>183</v>
      </c>
      <c r="H356" s="152">
        <v>126.989</v>
      </c>
      <c r="I356" s="153"/>
      <c r="J356" s="153">
        <f>ROUND(I356*H356,2)</f>
        <v>0</v>
      </c>
      <c r="K356" s="150" t="s">
        <v>146</v>
      </c>
      <c r="L356" s="38"/>
      <c r="M356" s="154" t="s">
        <v>5</v>
      </c>
      <c r="N356" s="155" t="s">
        <v>43</v>
      </c>
      <c r="O356" s="156">
        <v>0.39</v>
      </c>
      <c r="P356" s="156">
        <f>O356*H356</f>
        <v>49.525710000000004</v>
      </c>
      <c r="Q356" s="156">
        <v>1.54E-2</v>
      </c>
      <c r="R356" s="156">
        <f>Q356*H356</f>
        <v>1.9556306000000001</v>
      </c>
      <c r="S356" s="156">
        <v>0</v>
      </c>
      <c r="T356" s="157">
        <f>S356*H356</f>
        <v>0</v>
      </c>
      <c r="AR356" s="24" t="s">
        <v>147</v>
      </c>
      <c r="AT356" s="24" t="s">
        <v>142</v>
      </c>
      <c r="AU356" s="24" t="s">
        <v>84</v>
      </c>
      <c r="AY356" s="24" t="s">
        <v>140</v>
      </c>
      <c r="BE356" s="158">
        <f>IF(N356="základní",J356,0)</f>
        <v>0</v>
      </c>
      <c r="BF356" s="158">
        <f>IF(N356="snížená",J356,0)</f>
        <v>0</v>
      </c>
      <c r="BG356" s="158">
        <f>IF(N356="zákl. přenesená",J356,0)</f>
        <v>0</v>
      </c>
      <c r="BH356" s="158">
        <f>IF(N356="sníž. přenesená",J356,0)</f>
        <v>0</v>
      </c>
      <c r="BI356" s="158">
        <f>IF(N356="nulová",J356,0)</f>
        <v>0</v>
      </c>
      <c r="BJ356" s="24" t="s">
        <v>77</v>
      </c>
      <c r="BK356" s="158">
        <f>ROUND(I356*H356,2)</f>
        <v>0</v>
      </c>
      <c r="BL356" s="24" t="s">
        <v>147</v>
      </c>
      <c r="BM356" s="24" t="s">
        <v>555</v>
      </c>
    </row>
    <row r="357" spans="2:65" s="1" customFormat="1" ht="67.5">
      <c r="B357" s="38"/>
      <c r="D357" s="159" t="s">
        <v>149</v>
      </c>
      <c r="F357" s="160" t="s">
        <v>532</v>
      </c>
      <c r="L357" s="38"/>
      <c r="M357" s="161"/>
      <c r="N357" s="39"/>
      <c r="O357" s="39"/>
      <c r="P357" s="39"/>
      <c r="Q357" s="39"/>
      <c r="R357" s="39"/>
      <c r="S357" s="39"/>
      <c r="T357" s="67"/>
      <c r="AT357" s="24" t="s">
        <v>149</v>
      </c>
      <c r="AU357" s="24" t="s">
        <v>84</v>
      </c>
    </row>
    <row r="358" spans="2:65" s="1" customFormat="1" ht="25.5" customHeight="1">
      <c r="B358" s="147"/>
      <c r="C358" s="148" t="s">
        <v>556</v>
      </c>
      <c r="D358" s="148" t="s">
        <v>142</v>
      </c>
      <c r="E358" s="149" t="s">
        <v>557</v>
      </c>
      <c r="F358" s="150" t="s">
        <v>558</v>
      </c>
      <c r="G358" s="151" t="s">
        <v>183</v>
      </c>
      <c r="H358" s="152">
        <v>126.989</v>
      </c>
      <c r="I358" s="153"/>
      <c r="J358" s="153">
        <f>ROUND(I358*H358,2)</f>
        <v>0</v>
      </c>
      <c r="K358" s="150" t="s">
        <v>146</v>
      </c>
      <c r="L358" s="38"/>
      <c r="M358" s="154" t="s">
        <v>5</v>
      </c>
      <c r="N358" s="155" t="s">
        <v>43</v>
      </c>
      <c r="O358" s="156">
        <v>0.09</v>
      </c>
      <c r="P358" s="156">
        <f>O358*H358</f>
        <v>11.42901</v>
      </c>
      <c r="Q358" s="156">
        <v>7.9000000000000008E-3</v>
      </c>
      <c r="R358" s="156">
        <f>Q358*H358</f>
        <v>1.0032131000000002</v>
      </c>
      <c r="S358" s="156">
        <v>0</v>
      </c>
      <c r="T358" s="157">
        <f>S358*H358</f>
        <v>0</v>
      </c>
      <c r="AR358" s="24" t="s">
        <v>147</v>
      </c>
      <c r="AT358" s="24" t="s">
        <v>142</v>
      </c>
      <c r="AU358" s="24" t="s">
        <v>84</v>
      </c>
      <c r="AY358" s="24" t="s">
        <v>140</v>
      </c>
      <c r="BE358" s="158">
        <f>IF(N358="základní",J358,0)</f>
        <v>0</v>
      </c>
      <c r="BF358" s="158">
        <f>IF(N358="snížená",J358,0)</f>
        <v>0</v>
      </c>
      <c r="BG358" s="158">
        <f>IF(N358="zákl. přenesená",J358,0)</f>
        <v>0</v>
      </c>
      <c r="BH358" s="158">
        <f>IF(N358="sníž. přenesená",J358,0)</f>
        <v>0</v>
      </c>
      <c r="BI358" s="158">
        <f>IF(N358="nulová",J358,0)</f>
        <v>0</v>
      </c>
      <c r="BJ358" s="24" t="s">
        <v>77</v>
      </c>
      <c r="BK358" s="158">
        <f>ROUND(I358*H358,2)</f>
        <v>0</v>
      </c>
      <c r="BL358" s="24" t="s">
        <v>147</v>
      </c>
      <c r="BM358" s="24" t="s">
        <v>559</v>
      </c>
    </row>
    <row r="359" spans="2:65" s="1" customFormat="1" ht="67.5">
      <c r="B359" s="38"/>
      <c r="D359" s="159" t="s">
        <v>149</v>
      </c>
      <c r="F359" s="160" t="s">
        <v>532</v>
      </c>
      <c r="L359" s="38"/>
      <c r="M359" s="161"/>
      <c r="N359" s="39"/>
      <c r="O359" s="39"/>
      <c r="P359" s="39"/>
      <c r="Q359" s="39"/>
      <c r="R359" s="39"/>
      <c r="S359" s="39"/>
      <c r="T359" s="67"/>
      <c r="AT359" s="24" t="s">
        <v>149</v>
      </c>
      <c r="AU359" s="24" t="s">
        <v>84</v>
      </c>
    </row>
    <row r="360" spans="2:65" s="1" customFormat="1" ht="38.25" customHeight="1">
      <c r="B360" s="147"/>
      <c r="C360" s="148" t="s">
        <v>560</v>
      </c>
      <c r="D360" s="148" t="s">
        <v>142</v>
      </c>
      <c r="E360" s="149" t="s">
        <v>561</v>
      </c>
      <c r="F360" s="150" t="s">
        <v>562</v>
      </c>
      <c r="G360" s="151" t="s">
        <v>183</v>
      </c>
      <c r="H360" s="152">
        <v>166.94900000000001</v>
      </c>
      <c r="I360" s="153"/>
      <c r="J360" s="153">
        <f>ROUND(I360*H360,2)</f>
        <v>0</v>
      </c>
      <c r="K360" s="150" t="s">
        <v>146</v>
      </c>
      <c r="L360" s="38"/>
      <c r="M360" s="154" t="s">
        <v>5</v>
      </c>
      <c r="N360" s="155" t="s">
        <v>43</v>
      </c>
      <c r="O360" s="156">
        <v>0.29599999999999999</v>
      </c>
      <c r="P360" s="156">
        <f>O360*H360</f>
        <v>49.416904000000002</v>
      </c>
      <c r="Q360" s="156">
        <v>5.6299999999999996E-3</v>
      </c>
      <c r="R360" s="156">
        <f>Q360*H360</f>
        <v>0.93992286999999997</v>
      </c>
      <c r="S360" s="156">
        <v>0</v>
      </c>
      <c r="T360" s="157">
        <f>S360*H360</f>
        <v>0</v>
      </c>
      <c r="AR360" s="24" t="s">
        <v>147</v>
      </c>
      <c r="AT360" s="24" t="s">
        <v>142</v>
      </c>
      <c r="AU360" s="24" t="s">
        <v>84</v>
      </c>
      <c r="AY360" s="24" t="s">
        <v>140</v>
      </c>
      <c r="BE360" s="158">
        <f>IF(N360="základní",J360,0)</f>
        <v>0</v>
      </c>
      <c r="BF360" s="158">
        <f>IF(N360="snížená",J360,0)</f>
        <v>0</v>
      </c>
      <c r="BG360" s="158">
        <f>IF(N360="zákl. přenesená",J360,0)</f>
        <v>0</v>
      </c>
      <c r="BH360" s="158">
        <f>IF(N360="sníž. přenesená",J360,0)</f>
        <v>0</v>
      </c>
      <c r="BI360" s="158">
        <f>IF(N360="nulová",J360,0)</f>
        <v>0</v>
      </c>
      <c r="BJ360" s="24" t="s">
        <v>77</v>
      </c>
      <c r="BK360" s="158">
        <f>ROUND(I360*H360,2)</f>
        <v>0</v>
      </c>
      <c r="BL360" s="24" t="s">
        <v>147</v>
      </c>
      <c r="BM360" s="24" t="s">
        <v>563</v>
      </c>
    </row>
    <row r="361" spans="2:65" s="1" customFormat="1" ht="67.5">
      <c r="B361" s="38"/>
      <c r="D361" s="159" t="s">
        <v>149</v>
      </c>
      <c r="F361" s="160" t="s">
        <v>532</v>
      </c>
      <c r="L361" s="38"/>
      <c r="M361" s="161"/>
      <c r="N361" s="39"/>
      <c r="O361" s="39"/>
      <c r="P361" s="39"/>
      <c r="Q361" s="39"/>
      <c r="R361" s="39"/>
      <c r="S361" s="39"/>
      <c r="T361" s="67"/>
      <c r="AT361" s="24" t="s">
        <v>149</v>
      </c>
      <c r="AU361" s="24" t="s">
        <v>84</v>
      </c>
    </row>
    <row r="362" spans="2:65" s="11" customFormat="1">
      <c r="B362" s="162"/>
      <c r="D362" s="159" t="s">
        <v>151</v>
      </c>
      <c r="E362" s="163" t="s">
        <v>5</v>
      </c>
      <c r="F362" s="164" t="s">
        <v>564</v>
      </c>
      <c r="H362" s="165">
        <v>126.989</v>
      </c>
      <c r="L362" s="162"/>
      <c r="M362" s="166"/>
      <c r="N362" s="167"/>
      <c r="O362" s="167"/>
      <c r="P362" s="167"/>
      <c r="Q362" s="167"/>
      <c r="R362" s="167"/>
      <c r="S362" s="167"/>
      <c r="T362" s="168"/>
      <c r="AT362" s="163" t="s">
        <v>151</v>
      </c>
      <c r="AU362" s="163" t="s">
        <v>84</v>
      </c>
      <c r="AV362" s="11" t="s">
        <v>84</v>
      </c>
      <c r="AW362" s="11" t="s">
        <v>35</v>
      </c>
      <c r="AX362" s="11" t="s">
        <v>72</v>
      </c>
      <c r="AY362" s="163" t="s">
        <v>140</v>
      </c>
    </row>
    <row r="363" spans="2:65" s="11" customFormat="1">
      <c r="B363" s="162"/>
      <c r="D363" s="159" t="s">
        <v>151</v>
      </c>
      <c r="E363" s="163" t="s">
        <v>5</v>
      </c>
      <c r="F363" s="164" t="s">
        <v>565</v>
      </c>
      <c r="H363" s="165">
        <v>26.64</v>
      </c>
      <c r="L363" s="162"/>
      <c r="M363" s="166"/>
      <c r="N363" s="167"/>
      <c r="O363" s="167"/>
      <c r="P363" s="167"/>
      <c r="Q363" s="167"/>
      <c r="R363" s="167"/>
      <c r="S363" s="167"/>
      <c r="T363" s="168"/>
      <c r="AT363" s="163" t="s">
        <v>151</v>
      </c>
      <c r="AU363" s="163" t="s">
        <v>84</v>
      </c>
      <c r="AV363" s="11" t="s">
        <v>84</v>
      </c>
      <c r="AW363" s="11" t="s">
        <v>35</v>
      </c>
      <c r="AX363" s="11" t="s">
        <v>72</v>
      </c>
      <c r="AY363" s="163" t="s">
        <v>140</v>
      </c>
    </row>
    <row r="364" spans="2:65" s="11" customFormat="1">
      <c r="B364" s="162"/>
      <c r="D364" s="159" t="s">
        <v>151</v>
      </c>
      <c r="E364" s="163" t="s">
        <v>5</v>
      </c>
      <c r="F364" s="164" t="s">
        <v>566</v>
      </c>
      <c r="H364" s="165">
        <v>13.32</v>
      </c>
      <c r="L364" s="162"/>
      <c r="M364" s="166"/>
      <c r="N364" s="167"/>
      <c r="O364" s="167"/>
      <c r="P364" s="167"/>
      <c r="Q364" s="167"/>
      <c r="R364" s="167"/>
      <c r="S364" s="167"/>
      <c r="T364" s="168"/>
      <c r="AT364" s="163" t="s">
        <v>151</v>
      </c>
      <c r="AU364" s="163" t="s">
        <v>84</v>
      </c>
      <c r="AV364" s="11" t="s">
        <v>84</v>
      </c>
      <c r="AW364" s="11" t="s">
        <v>35</v>
      </c>
      <c r="AX364" s="11" t="s">
        <v>72</v>
      </c>
      <c r="AY364" s="163" t="s">
        <v>140</v>
      </c>
    </row>
    <row r="365" spans="2:65" s="12" customFormat="1">
      <c r="B365" s="169"/>
      <c r="D365" s="159" t="s">
        <v>151</v>
      </c>
      <c r="E365" s="170" t="s">
        <v>5</v>
      </c>
      <c r="F365" s="171" t="s">
        <v>153</v>
      </c>
      <c r="H365" s="172">
        <v>166.94900000000001</v>
      </c>
      <c r="L365" s="169"/>
      <c r="M365" s="173"/>
      <c r="N365" s="174"/>
      <c r="O365" s="174"/>
      <c r="P365" s="174"/>
      <c r="Q365" s="174"/>
      <c r="R365" s="174"/>
      <c r="S365" s="174"/>
      <c r="T365" s="175"/>
      <c r="AT365" s="170" t="s">
        <v>151</v>
      </c>
      <c r="AU365" s="170" t="s">
        <v>84</v>
      </c>
      <c r="AV365" s="12" t="s">
        <v>147</v>
      </c>
      <c r="AW365" s="12" t="s">
        <v>35</v>
      </c>
      <c r="AX365" s="12" t="s">
        <v>77</v>
      </c>
      <c r="AY365" s="170" t="s">
        <v>140</v>
      </c>
    </row>
    <row r="366" spans="2:65" s="1" customFormat="1" ht="25.5" customHeight="1">
      <c r="B366" s="147"/>
      <c r="C366" s="148" t="s">
        <v>567</v>
      </c>
      <c r="D366" s="148" t="s">
        <v>142</v>
      </c>
      <c r="E366" s="149" t="s">
        <v>568</v>
      </c>
      <c r="F366" s="150" t="s">
        <v>569</v>
      </c>
      <c r="G366" s="151" t="s">
        <v>183</v>
      </c>
      <c r="H366" s="152">
        <v>48.228999999999999</v>
      </c>
      <c r="I366" s="153"/>
      <c r="J366" s="153">
        <f>ROUND(I366*H366,2)</f>
        <v>0</v>
      </c>
      <c r="K366" s="150" t="s">
        <v>146</v>
      </c>
      <c r="L366" s="38"/>
      <c r="M366" s="154" t="s">
        <v>5</v>
      </c>
      <c r="N366" s="155" t="s">
        <v>43</v>
      </c>
      <c r="O366" s="156">
        <v>1.06</v>
      </c>
      <c r="P366" s="156">
        <f>O366*H366</f>
        <v>51.12274</v>
      </c>
      <c r="Q366" s="156">
        <v>9.3799999999999994E-3</v>
      </c>
      <c r="R366" s="156">
        <f>Q366*H366</f>
        <v>0.45238801999999995</v>
      </c>
      <c r="S366" s="156">
        <v>0</v>
      </c>
      <c r="T366" s="157">
        <f>S366*H366</f>
        <v>0</v>
      </c>
      <c r="AR366" s="24" t="s">
        <v>147</v>
      </c>
      <c r="AT366" s="24" t="s">
        <v>142</v>
      </c>
      <c r="AU366" s="24" t="s">
        <v>84</v>
      </c>
      <c r="AY366" s="24" t="s">
        <v>140</v>
      </c>
      <c r="BE366" s="158">
        <f>IF(N366="základní",J366,0)</f>
        <v>0</v>
      </c>
      <c r="BF366" s="158">
        <f>IF(N366="snížená",J366,0)</f>
        <v>0</v>
      </c>
      <c r="BG366" s="158">
        <f>IF(N366="zákl. přenesená",J366,0)</f>
        <v>0</v>
      </c>
      <c r="BH366" s="158">
        <f>IF(N366="sníž. přenesená",J366,0)</f>
        <v>0</v>
      </c>
      <c r="BI366" s="158">
        <f>IF(N366="nulová",J366,0)</f>
        <v>0</v>
      </c>
      <c r="BJ366" s="24" t="s">
        <v>77</v>
      </c>
      <c r="BK366" s="158">
        <f>ROUND(I366*H366,2)</f>
        <v>0</v>
      </c>
      <c r="BL366" s="24" t="s">
        <v>147</v>
      </c>
      <c r="BM366" s="24" t="s">
        <v>570</v>
      </c>
    </row>
    <row r="367" spans="2:65" s="1" customFormat="1" ht="162">
      <c r="B367" s="38"/>
      <c r="D367" s="159" t="s">
        <v>149</v>
      </c>
      <c r="F367" s="160" t="s">
        <v>571</v>
      </c>
      <c r="L367" s="38"/>
      <c r="M367" s="161"/>
      <c r="N367" s="39"/>
      <c r="O367" s="39"/>
      <c r="P367" s="39"/>
      <c r="Q367" s="39"/>
      <c r="R367" s="39"/>
      <c r="S367" s="39"/>
      <c r="T367" s="67"/>
      <c r="AT367" s="24" t="s">
        <v>149</v>
      </c>
      <c r="AU367" s="24" t="s">
        <v>84</v>
      </c>
    </row>
    <row r="368" spans="2:65" s="13" customFormat="1">
      <c r="B368" s="185"/>
      <c r="D368" s="159" t="s">
        <v>151</v>
      </c>
      <c r="E368" s="186" t="s">
        <v>5</v>
      </c>
      <c r="F368" s="187" t="s">
        <v>572</v>
      </c>
      <c r="H368" s="186" t="s">
        <v>5</v>
      </c>
      <c r="L368" s="185"/>
      <c r="M368" s="188"/>
      <c r="N368" s="189"/>
      <c r="O368" s="189"/>
      <c r="P368" s="189"/>
      <c r="Q368" s="189"/>
      <c r="R368" s="189"/>
      <c r="S368" s="189"/>
      <c r="T368" s="190"/>
      <c r="AT368" s="186" t="s">
        <v>151</v>
      </c>
      <c r="AU368" s="186" t="s">
        <v>84</v>
      </c>
      <c r="AV368" s="13" t="s">
        <v>77</v>
      </c>
      <c r="AW368" s="13" t="s">
        <v>35</v>
      </c>
      <c r="AX368" s="13" t="s">
        <v>72</v>
      </c>
      <c r="AY368" s="186" t="s">
        <v>140</v>
      </c>
    </row>
    <row r="369" spans="2:65" s="11" customFormat="1">
      <c r="B369" s="162"/>
      <c r="D369" s="159" t="s">
        <v>151</v>
      </c>
      <c r="E369" s="163" t="s">
        <v>5</v>
      </c>
      <c r="F369" s="164" t="s">
        <v>573</v>
      </c>
      <c r="H369" s="165">
        <v>37.728000000000002</v>
      </c>
      <c r="L369" s="162"/>
      <c r="M369" s="166"/>
      <c r="N369" s="167"/>
      <c r="O369" s="167"/>
      <c r="P369" s="167"/>
      <c r="Q369" s="167"/>
      <c r="R369" s="167"/>
      <c r="S369" s="167"/>
      <c r="T369" s="168"/>
      <c r="AT369" s="163" t="s">
        <v>151</v>
      </c>
      <c r="AU369" s="163" t="s">
        <v>84</v>
      </c>
      <c r="AV369" s="11" t="s">
        <v>84</v>
      </c>
      <c r="AW369" s="11" t="s">
        <v>35</v>
      </c>
      <c r="AX369" s="11" t="s">
        <v>72</v>
      </c>
      <c r="AY369" s="163" t="s">
        <v>140</v>
      </c>
    </row>
    <row r="370" spans="2:65" s="11" customFormat="1">
      <c r="B370" s="162"/>
      <c r="D370" s="159" t="s">
        <v>151</v>
      </c>
      <c r="E370" s="163" t="s">
        <v>5</v>
      </c>
      <c r="F370" s="164" t="s">
        <v>574</v>
      </c>
      <c r="H370" s="165">
        <v>2.04</v>
      </c>
      <c r="L370" s="162"/>
      <c r="M370" s="166"/>
      <c r="N370" s="167"/>
      <c r="O370" s="167"/>
      <c r="P370" s="167"/>
      <c r="Q370" s="167"/>
      <c r="R370" s="167"/>
      <c r="S370" s="167"/>
      <c r="T370" s="168"/>
      <c r="AT370" s="163" t="s">
        <v>151</v>
      </c>
      <c r="AU370" s="163" t="s">
        <v>84</v>
      </c>
      <c r="AV370" s="11" t="s">
        <v>84</v>
      </c>
      <c r="AW370" s="11" t="s">
        <v>35</v>
      </c>
      <c r="AX370" s="11" t="s">
        <v>72</v>
      </c>
      <c r="AY370" s="163" t="s">
        <v>140</v>
      </c>
    </row>
    <row r="371" spans="2:65" s="11" customFormat="1">
      <c r="B371" s="162"/>
      <c r="D371" s="159" t="s">
        <v>151</v>
      </c>
      <c r="E371" s="163" t="s">
        <v>5</v>
      </c>
      <c r="F371" s="164" t="s">
        <v>575</v>
      </c>
      <c r="H371" s="165">
        <v>8.4610000000000003</v>
      </c>
      <c r="L371" s="162"/>
      <c r="M371" s="166"/>
      <c r="N371" s="167"/>
      <c r="O371" s="167"/>
      <c r="P371" s="167"/>
      <c r="Q371" s="167"/>
      <c r="R371" s="167"/>
      <c r="S371" s="167"/>
      <c r="T371" s="168"/>
      <c r="AT371" s="163" t="s">
        <v>151</v>
      </c>
      <c r="AU371" s="163" t="s">
        <v>84</v>
      </c>
      <c r="AV371" s="11" t="s">
        <v>84</v>
      </c>
      <c r="AW371" s="11" t="s">
        <v>35</v>
      </c>
      <c r="AX371" s="11" t="s">
        <v>72</v>
      </c>
      <c r="AY371" s="163" t="s">
        <v>140</v>
      </c>
    </row>
    <row r="372" spans="2:65" s="14" customFormat="1">
      <c r="B372" s="191"/>
      <c r="D372" s="159" t="s">
        <v>151</v>
      </c>
      <c r="E372" s="192" t="s">
        <v>5</v>
      </c>
      <c r="F372" s="193" t="s">
        <v>576</v>
      </c>
      <c r="H372" s="194">
        <v>48.228999999999999</v>
      </c>
      <c r="L372" s="191"/>
      <c r="M372" s="195"/>
      <c r="N372" s="196"/>
      <c r="O372" s="196"/>
      <c r="P372" s="196"/>
      <c r="Q372" s="196"/>
      <c r="R372" s="196"/>
      <c r="S372" s="196"/>
      <c r="T372" s="197"/>
      <c r="AT372" s="192" t="s">
        <v>151</v>
      </c>
      <c r="AU372" s="192" t="s">
        <v>84</v>
      </c>
      <c r="AV372" s="14" t="s">
        <v>159</v>
      </c>
      <c r="AW372" s="14" t="s">
        <v>35</v>
      </c>
      <c r="AX372" s="14" t="s">
        <v>77</v>
      </c>
      <c r="AY372" s="192" t="s">
        <v>140</v>
      </c>
    </row>
    <row r="373" spans="2:65" s="1" customFormat="1" ht="16.5" customHeight="1">
      <c r="B373" s="147"/>
      <c r="C373" s="176" t="s">
        <v>577</v>
      </c>
      <c r="D373" s="176" t="s">
        <v>250</v>
      </c>
      <c r="E373" s="177" t="s">
        <v>578</v>
      </c>
      <c r="F373" s="178" t="s">
        <v>579</v>
      </c>
      <c r="G373" s="179" t="s">
        <v>183</v>
      </c>
      <c r="H373" s="180">
        <v>49.194000000000003</v>
      </c>
      <c r="I373" s="181"/>
      <c r="J373" s="181">
        <f>ROUND(I373*H373,2)</f>
        <v>0</v>
      </c>
      <c r="K373" s="178" t="s">
        <v>146</v>
      </c>
      <c r="L373" s="182"/>
      <c r="M373" s="183" t="s">
        <v>5</v>
      </c>
      <c r="N373" s="184" t="s">
        <v>43</v>
      </c>
      <c r="O373" s="156">
        <v>0</v>
      </c>
      <c r="P373" s="156">
        <f>O373*H373</f>
        <v>0</v>
      </c>
      <c r="Q373" s="156">
        <v>1.4999999999999999E-2</v>
      </c>
      <c r="R373" s="156">
        <f>Q373*H373</f>
        <v>0.73791000000000007</v>
      </c>
      <c r="S373" s="156">
        <v>0</v>
      </c>
      <c r="T373" s="157">
        <f>S373*H373</f>
        <v>0</v>
      </c>
      <c r="AR373" s="24" t="s">
        <v>191</v>
      </c>
      <c r="AT373" s="24" t="s">
        <v>250</v>
      </c>
      <c r="AU373" s="24" t="s">
        <v>84</v>
      </c>
      <c r="AY373" s="24" t="s">
        <v>140</v>
      </c>
      <c r="BE373" s="158">
        <f>IF(N373="základní",J373,0)</f>
        <v>0</v>
      </c>
      <c r="BF373" s="158">
        <f>IF(N373="snížená",J373,0)</f>
        <v>0</v>
      </c>
      <c r="BG373" s="158">
        <f>IF(N373="zákl. přenesená",J373,0)</f>
        <v>0</v>
      </c>
      <c r="BH373" s="158">
        <f>IF(N373="sníž. přenesená",J373,0)</f>
        <v>0</v>
      </c>
      <c r="BI373" s="158">
        <f>IF(N373="nulová",J373,0)</f>
        <v>0</v>
      </c>
      <c r="BJ373" s="24" t="s">
        <v>77</v>
      </c>
      <c r="BK373" s="158">
        <f>ROUND(I373*H373,2)</f>
        <v>0</v>
      </c>
      <c r="BL373" s="24" t="s">
        <v>147</v>
      </c>
      <c r="BM373" s="24" t="s">
        <v>580</v>
      </c>
    </row>
    <row r="374" spans="2:65" s="11" customFormat="1">
      <c r="B374" s="162"/>
      <c r="D374" s="159" t="s">
        <v>151</v>
      </c>
      <c r="F374" s="164" t="s">
        <v>581</v>
      </c>
      <c r="H374" s="165">
        <v>49.194000000000003</v>
      </c>
      <c r="L374" s="162"/>
      <c r="M374" s="166"/>
      <c r="N374" s="167"/>
      <c r="O374" s="167"/>
      <c r="P374" s="167"/>
      <c r="Q374" s="167"/>
      <c r="R374" s="167"/>
      <c r="S374" s="167"/>
      <c r="T374" s="168"/>
      <c r="AT374" s="163" t="s">
        <v>151</v>
      </c>
      <c r="AU374" s="163" t="s">
        <v>84</v>
      </c>
      <c r="AV374" s="11" t="s">
        <v>84</v>
      </c>
      <c r="AW374" s="11" t="s">
        <v>6</v>
      </c>
      <c r="AX374" s="11" t="s">
        <v>77</v>
      </c>
      <c r="AY374" s="163" t="s">
        <v>140</v>
      </c>
    </row>
    <row r="375" spans="2:65" s="1" customFormat="1" ht="25.5" customHeight="1">
      <c r="B375" s="147"/>
      <c r="C375" s="148" t="s">
        <v>582</v>
      </c>
      <c r="D375" s="148" t="s">
        <v>142</v>
      </c>
      <c r="E375" s="149" t="s">
        <v>583</v>
      </c>
      <c r="F375" s="150" t="s">
        <v>584</v>
      </c>
      <c r="G375" s="151" t="s">
        <v>183</v>
      </c>
      <c r="H375" s="152">
        <v>189.89500000000001</v>
      </c>
      <c r="I375" s="153"/>
      <c r="J375" s="153">
        <f>ROUND(I375*H375,2)</f>
        <v>0</v>
      </c>
      <c r="K375" s="150" t="s">
        <v>146</v>
      </c>
      <c r="L375" s="38"/>
      <c r="M375" s="154" t="s">
        <v>5</v>
      </c>
      <c r="N375" s="155" t="s">
        <v>43</v>
      </c>
      <c r="O375" s="156">
        <v>7.3999999999999996E-2</v>
      </c>
      <c r="P375" s="156">
        <f>O375*H375</f>
        <v>14.05223</v>
      </c>
      <c r="Q375" s="156">
        <v>2.5999999999999998E-4</v>
      </c>
      <c r="R375" s="156">
        <f>Q375*H375</f>
        <v>4.9372699999999999E-2</v>
      </c>
      <c r="S375" s="156">
        <v>0</v>
      </c>
      <c r="T375" s="157">
        <f>S375*H375</f>
        <v>0</v>
      </c>
      <c r="AR375" s="24" t="s">
        <v>147</v>
      </c>
      <c r="AT375" s="24" t="s">
        <v>142</v>
      </c>
      <c r="AU375" s="24" t="s">
        <v>84</v>
      </c>
      <c r="AY375" s="24" t="s">
        <v>140</v>
      </c>
      <c r="BE375" s="158">
        <f>IF(N375="základní",J375,0)</f>
        <v>0</v>
      </c>
      <c r="BF375" s="158">
        <f>IF(N375="snížená",J375,0)</f>
        <v>0</v>
      </c>
      <c r="BG375" s="158">
        <f>IF(N375="zákl. přenesená",J375,0)</f>
        <v>0</v>
      </c>
      <c r="BH375" s="158">
        <f>IF(N375="sníž. přenesená",J375,0)</f>
        <v>0</v>
      </c>
      <c r="BI375" s="158">
        <f>IF(N375="nulová",J375,0)</f>
        <v>0</v>
      </c>
      <c r="BJ375" s="24" t="s">
        <v>77</v>
      </c>
      <c r="BK375" s="158">
        <f>ROUND(I375*H375,2)</f>
        <v>0</v>
      </c>
      <c r="BL375" s="24" t="s">
        <v>147</v>
      </c>
      <c r="BM375" s="24" t="s">
        <v>585</v>
      </c>
    </row>
    <row r="376" spans="2:65" s="1" customFormat="1" ht="25.5" customHeight="1">
      <c r="B376" s="147"/>
      <c r="C376" s="148" t="s">
        <v>586</v>
      </c>
      <c r="D376" s="148" t="s">
        <v>142</v>
      </c>
      <c r="E376" s="149" t="s">
        <v>587</v>
      </c>
      <c r="F376" s="150" t="s">
        <v>588</v>
      </c>
      <c r="G376" s="151" t="s">
        <v>281</v>
      </c>
      <c r="H376" s="152">
        <v>7.7910000000000004</v>
      </c>
      <c r="I376" s="153"/>
      <c r="J376" s="153">
        <f>ROUND(I376*H376,2)</f>
        <v>0</v>
      </c>
      <c r="K376" s="150" t="s">
        <v>146</v>
      </c>
      <c r="L376" s="38"/>
      <c r="M376" s="154" t="s">
        <v>5</v>
      </c>
      <c r="N376" s="155" t="s">
        <v>43</v>
      </c>
      <c r="O376" s="156">
        <v>0.2</v>
      </c>
      <c r="P376" s="156">
        <f>O376*H376</f>
        <v>1.5582000000000003</v>
      </c>
      <c r="Q376" s="156">
        <v>0</v>
      </c>
      <c r="R376" s="156">
        <f>Q376*H376</f>
        <v>0</v>
      </c>
      <c r="S376" s="156">
        <v>0</v>
      </c>
      <c r="T376" s="157">
        <f>S376*H376</f>
        <v>0</v>
      </c>
      <c r="AR376" s="24" t="s">
        <v>147</v>
      </c>
      <c r="AT376" s="24" t="s">
        <v>142</v>
      </c>
      <c r="AU376" s="24" t="s">
        <v>84</v>
      </c>
      <c r="AY376" s="24" t="s">
        <v>140</v>
      </c>
      <c r="BE376" s="158">
        <f>IF(N376="základní",J376,0)</f>
        <v>0</v>
      </c>
      <c r="BF376" s="158">
        <f>IF(N376="snížená",J376,0)</f>
        <v>0</v>
      </c>
      <c r="BG376" s="158">
        <f>IF(N376="zákl. přenesená",J376,0)</f>
        <v>0</v>
      </c>
      <c r="BH376" s="158">
        <f>IF(N376="sníž. přenesená",J376,0)</f>
        <v>0</v>
      </c>
      <c r="BI376" s="158">
        <f>IF(N376="nulová",J376,0)</f>
        <v>0</v>
      </c>
      <c r="BJ376" s="24" t="s">
        <v>77</v>
      </c>
      <c r="BK376" s="158">
        <f>ROUND(I376*H376,2)</f>
        <v>0</v>
      </c>
      <c r="BL376" s="24" t="s">
        <v>147</v>
      </c>
      <c r="BM376" s="24" t="s">
        <v>589</v>
      </c>
    </row>
    <row r="377" spans="2:65" s="1" customFormat="1" ht="67.5">
      <c r="B377" s="38"/>
      <c r="D377" s="159" t="s">
        <v>149</v>
      </c>
      <c r="F377" s="160" t="s">
        <v>590</v>
      </c>
      <c r="L377" s="38"/>
      <c r="M377" s="161"/>
      <c r="N377" s="39"/>
      <c r="O377" s="39"/>
      <c r="P377" s="39"/>
      <c r="Q377" s="39"/>
      <c r="R377" s="39"/>
      <c r="S377" s="39"/>
      <c r="T377" s="67"/>
      <c r="AT377" s="24" t="s">
        <v>149</v>
      </c>
      <c r="AU377" s="24" t="s">
        <v>84</v>
      </c>
    </row>
    <row r="378" spans="2:65" s="11" customFormat="1">
      <c r="B378" s="162"/>
      <c r="D378" s="159" t="s">
        <v>151</v>
      </c>
      <c r="E378" s="163" t="s">
        <v>5</v>
      </c>
      <c r="F378" s="164" t="s">
        <v>591</v>
      </c>
      <c r="H378" s="165">
        <v>7.7910000000000004</v>
      </c>
      <c r="L378" s="162"/>
      <c r="M378" s="166"/>
      <c r="N378" s="167"/>
      <c r="O378" s="167"/>
      <c r="P378" s="167"/>
      <c r="Q378" s="167"/>
      <c r="R378" s="167"/>
      <c r="S378" s="167"/>
      <c r="T378" s="168"/>
      <c r="AT378" s="163" t="s">
        <v>151</v>
      </c>
      <c r="AU378" s="163" t="s">
        <v>84</v>
      </c>
      <c r="AV378" s="11" t="s">
        <v>84</v>
      </c>
      <c r="AW378" s="11" t="s">
        <v>35</v>
      </c>
      <c r="AX378" s="11" t="s">
        <v>72</v>
      </c>
      <c r="AY378" s="163" t="s">
        <v>140</v>
      </c>
    </row>
    <row r="379" spans="2:65" s="12" customFormat="1">
      <c r="B379" s="169"/>
      <c r="D379" s="159" t="s">
        <v>151</v>
      </c>
      <c r="E379" s="170" t="s">
        <v>5</v>
      </c>
      <c r="F379" s="171" t="s">
        <v>153</v>
      </c>
      <c r="H379" s="172">
        <v>7.7910000000000004</v>
      </c>
      <c r="L379" s="169"/>
      <c r="M379" s="173"/>
      <c r="N379" s="174"/>
      <c r="O379" s="174"/>
      <c r="P379" s="174"/>
      <c r="Q379" s="174"/>
      <c r="R379" s="174"/>
      <c r="S379" s="174"/>
      <c r="T379" s="175"/>
      <c r="AT379" s="170" t="s">
        <v>151</v>
      </c>
      <c r="AU379" s="170" t="s">
        <v>84</v>
      </c>
      <c r="AV379" s="12" t="s">
        <v>147</v>
      </c>
      <c r="AW379" s="12" t="s">
        <v>35</v>
      </c>
      <c r="AX379" s="12" t="s">
        <v>77</v>
      </c>
      <c r="AY379" s="170" t="s">
        <v>140</v>
      </c>
    </row>
    <row r="380" spans="2:65" s="1" customFormat="1" ht="16.5" customHeight="1">
      <c r="B380" s="147"/>
      <c r="C380" s="176" t="s">
        <v>592</v>
      </c>
      <c r="D380" s="176" t="s">
        <v>250</v>
      </c>
      <c r="E380" s="177" t="s">
        <v>593</v>
      </c>
      <c r="F380" s="178" t="s">
        <v>594</v>
      </c>
      <c r="G380" s="179" t="s">
        <v>281</v>
      </c>
      <c r="H380" s="180">
        <v>8.1809999999999992</v>
      </c>
      <c r="I380" s="181"/>
      <c r="J380" s="181">
        <f>ROUND(I380*H380,2)</f>
        <v>0</v>
      </c>
      <c r="K380" s="178" t="s">
        <v>146</v>
      </c>
      <c r="L380" s="182"/>
      <c r="M380" s="183" t="s">
        <v>5</v>
      </c>
      <c r="N380" s="184" t="s">
        <v>43</v>
      </c>
      <c r="O380" s="156">
        <v>0</v>
      </c>
      <c r="P380" s="156">
        <f>O380*H380</f>
        <v>0</v>
      </c>
      <c r="Q380" s="156">
        <v>5.0000000000000001E-4</v>
      </c>
      <c r="R380" s="156">
        <f>Q380*H380</f>
        <v>4.0904999999999995E-3</v>
      </c>
      <c r="S380" s="156">
        <v>0</v>
      </c>
      <c r="T380" s="157">
        <f>S380*H380</f>
        <v>0</v>
      </c>
      <c r="AR380" s="24" t="s">
        <v>191</v>
      </c>
      <c r="AT380" s="24" t="s">
        <v>250</v>
      </c>
      <c r="AU380" s="24" t="s">
        <v>84</v>
      </c>
      <c r="AY380" s="24" t="s">
        <v>140</v>
      </c>
      <c r="BE380" s="158">
        <f>IF(N380="základní",J380,0)</f>
        <v>0</v>
      </c>
      <c r="BF380" s="158">
        <f>IF(N380="snížená",J380,0)</f>
        <v>0</v>
      </c>
      <c r="BG380" s="158">
        <f>IF(N380="zákl. přenesená",J380,0)</f>
        <v>0</v>
      </c>
      <c r="BH380" s="158">
        <f>IF(N380="sníž. přenesená",J380,0)</f>
        <v>0</v>
      </c>
      <c r="BI380" s="158">
        <f>IF(N380="nulová",J380,0)</f>
        <v>0</v>
      </c>
      <c r="BJ380" s="24" t="s">
        <v>77</v>
      </c>
      <c r="BK380" s="158">
        <f>ROUND(I380*H380,2)</f>
        <v>0</v>
      </c>
      <c r="BL380" s="24" t="s">
        <v>147</v>
      </c>
      <c r="BM380" s="24" t="s">
        <v>595</v>
      </c>
    </row>
    <row r="381" spans="2:65" s="11" customFormat="1">
      <c r="B381" s="162"/>
      <c r="D381" s="159" t="s">
        <v>151</v>
      </c>
      <c r="F381" s="164" t="s">
        <v>596</v>
      </c>
      <c r="H381" s="165">
        <v>8.1809999999999992</v>
      </c>
      <c r="L381" s="162"/>
      <c r="M381" s="166"/>
      <c r="N381" s="167"/>
      <c r="O381" s="167"/>
      <c r="P381" s="167"/>
      <c r="Q381" s="167"/>
      <c r="R381" s="167"/>
      <c r="S381" s="167"/>
      <c r="T381" s="168"/>
      <c r="AT381" s="163" t="s">
        <v>151</v>
      </c>
      <c r="AU381" s="163" t="s">
        <v>84</v>
      </c>
      <c r="AV381" s="11" t="s">
        <v>84</v>
      </c>
      <c r="AW381" s="11" t="s">
        <v>6</v>
      </c>
      <c r="AX381" s="11" t="s">
        <v>77</v>
      </c>
      <c r="AY381" s="163" t="s">
        <v>140</v>
      </c>
    </row>
    <row r="382" spans="2:65" s="1" customFormat="1" ht="25.5" customHeight="1">
      <c r="B382" s="147"/>
      <c r="C382" s="148" t="s">
        <v>597</v>
      </c>
      <c r="D382" s="148" t="s">
        <v>142</v>
      </c>
      <c r="E382" s="149" t="s">
        <v>598</v>
      </c>
      <c r="F382" s="150" t="s">
        <v>599</v>
      </c>
      <c r="G382" s="151" t="s">
        <v>281</v>
      </c>
      <c r="H382" s="152">
        <v>26.585000000000001</v>
      </c>
      <c r="I382" s="153"/>
      <c r="J382" s="153">
        <f>ROUND(I382*H382,2)</f>
        <v>0</v>
      </c>
      <c r="K382" s="150" t="s">
        <v>146</v>
      </c>
      <c r="L382" s="38"/>
      <c r="M382" s="154" t="s">
        <v>5</v>
      </c>
      <c r="N382" s="155" t="s">
        <v>43</v>
      </c>
      <c r="O382" s="156">
        <v>0.11</v>
      </c>
      <c r="P382" s="156">
        <f>O382*H382</f>
        <v>2.92435</v>
      </c>
      <c r="Q382" s="156">
        <v>0</v>
      </c>
      <c r="R382" s="156">
        <f>Q382*H382</f>
        <v>0</v>
      </c>
      <c r="S382" s="156">
        <v>0</v>
      </c>
      <c r="T382" s="157">
        <f>S382*H382</f>
        <v>0</v>
      </c>
      <c r="AR382" s="24" t="s">
        <v>147</v>
      </c>
      <c r="AT382" s="24" t="s">
        <v>142</v>
      </c>
      <c r="AU382" s="24" t="s">
        <v>84</v>
      </c>
      <c r="AY382" s="24" t="s">
        <v>140</v>
      </c>
      <c r="BE382" s="158">
        <f>IF(N382="základní",J382,0)</f>
        <v>0</v>
      </c>
      <c r="BF382" s="158">
        <f>IF(N382="snížená",J382,0)</f>
        <v>0</v>
      </c>
      <c r="BG382" s="158">
        <f>IF(N382="zákl. přenesená",J382,0)</f>
        <v>0</v>
      </c>
      <c r="BH382" s="158">
        <f>IF(N382="sníž. přenesená",J382,0)</f>
        <v>0</v>
      </c>
      <c r="BI382" s="158">
        <f>IF(N382="nulová",J382,0)</f>
        <v>0</v>
      </c>
      <c r="BJ382" s="24" t="s">
        <v>77</v>
      </c>
      <c r="BK382" s="158">
        <f>ROUND(I382*H382,2)</f>
        <v>0</v>
      </c>
      <c r="BL382" s="24" t="s">
        <v>147</v>
      </c>
      <c r="BM382" s="24" t="s">
        <v>600</v>
      </c>
    </row>
    <row r="383" spans="2:65" s="1" customFormat="1" ht="67.5">
      <c r="B383" s="38"/>
      <c r="D383" s="159" t="s">
        <v>149</v>
      </c>
      <c r="F383" s="160" t="s">
        <v>590</v>
      </c>
      <c r="L383" s="38"/>
      <c r="M383" s="161"/>
      <c r="N383" s="39"/>
      <c r="O383" s="39"/>
      <c r="P383" s="39"/>
      <c r="Q383" s="39"/>
      <c r="R383" s="39"/>
      <c r="S383" s="39"/>
      <c r="T383" s="67"/>
      <c r="AT383" s="24" t="s">
        <v>149</v>
      </c>
      <c r="AU383" s="24" t="s">
        <v>84</v>
      </c>
    </row>
    <row r="384" spans="2:65" s="11" customFormat="1">
      <c r="B384" s="162"/>
      <c r="D384" s="159" t="s">
        <v>151</v>
      </c>
      <c r="F384" s="164" t="s">
        <v>601</v>
      </c>
      <c r="H384" s="165">
        <v>26.585000000000001</v>
      </c>
      <c r="L384" s="162"/>
      <c r="M384" s="166"/>
      <c r="N384" s="167"/>
      <c r="O384" s="167"/>
      <c r="P384" s="167"/>
      <c r="Q384" s="167"/>
      <c r="R384" s="167"/>
      <c r="S384" s="167"/>
      <c r="T384" s="168"/>
      <c r="AT384" s="163" t="s">
        <v>151</v>
      </c>
      <c r="AU384" s="163" t="s">
        <v>84</v>
      </c>
      <c r="AV384" s="11" t="s">
        <v>84</v>
      </c>
      <c r="AW384" s="11" t="s">
        <v>6</v>
      </c>
      <c r="AX384" s="11" t="s">
        <v>77</v>
      </c>
      <c r="AY384" s="163" t="s">
        <v>140</v>
      </c>
    </row>
    <row r="385" spans="2:65" s="1" customFormat="1" ht="16.5" customHeight="1">
      <c r="B385" s="147"/>
      <c r="C385" s="176" t="s">
        <v>602</v>
      </c>
      <c r="D385" s="176" t="s">
        <v>250</v>
      </c>
      <c r="E385" s="177" t="s">
        <v>603</v>
      </c>
      <c r="F385" s="178" t="s">
        <v>604</v>
      </c>
      <c r="G385" s="179" t="s">
        <v>281</v>
      </c>
      <c r="H385" s="180">
        <v>27.914000000000001</v>
      </c>
      <c r="I385" s="181"/>
      <c r="J385" s="181">
        <f>ROUND(I385*H385,2)</f>
        <v>0</v>
      </c>
      <c r="K385" s="178" t="s">
        <v>146</v>
      </c>
      <c r="L385" s="182"/>
      <c r="M385" s="183" t="s">
        <v>5</v>
      </c>
      <c r="N385" s="184" t="s">
        <v>43</v>
      </c>
      <c r="O385" s="156">
        <v>0</v>
      </c>
      <c r="P385" s="156">
        <f>O385*H385</f>
        <v>0</v>
      </c>
      <c r="Q385" s="156">
        <v>3.0000000000000001E-5</v>
      </c>
      <c r="R385" s="156">
        <f>Q385*H385</f>
        <v>8.3742000000000007E-4</v>
      </c>
      <c r="S385" s="156">
        <v>0</v>
      </c>
      <c r="T385" s="157">
        <f>S385*H385</f>
        <v>0</v>
      </c>
      <c r="AR385" s="24" t="s">
        <v>191</v>
      </c>
      <c r="AT385" s="24" t="s">
        <v>250</v>
      </c>
      <c r="AU385" s="24" t="s">
        <v>84</v>
      </c>
      <c r="AY385" s="24" t="s">
        <v>140</v>
      </c>
      <c r="BE385" s="158">
        <f>IF(N385="základní",J385,0)</f>
        <v>0</v>
      </c>
      <c r="BF385" s="158">
        <f>IF(N385="snížená",J385,0)</f>
        <v>0</v>
      </c>
      <c r="BG385" s="158">
        <f>IF(N385="zákl. přenesená",J385,0)</f>
        <v>0</v>
      </c>
      <c r="BH385" s="158">
        <f>IF(N385="sníž. přenesená",J385,0)</f>
        <v>0</v>
      </c>
      <c r="BI385" s="158">
        <f>IF(N385="nulová",J385,0)</f>
        <v>0</v>
      </c>
      <c r="BJ385" s="24" t="s">
        <v>77</v>
      </c>
      <c r="BK385" s="158">
        <f>ROUND(I385*H385,2)</f>
        <v>0</v>
      </c>
      <c r="BL385" s="24" t="s">
        <v>147</v>
      </c>
      <c r="BM385" s="24" t="s">
        <v>605</v>
      </c>
    </row>
    <row r="386" spans="2:65" s="11" customFormat="1">
      <c r="B386" s="162"/>
      <c r="D386" s="159" t="s">
        <v>151</v>
      </c>
      <c r="F386" s="164" t="s">
        <v>606</v>
      </c>
      <c r="H386" s="165">
        <v>27.914000000000001</v>
      </c>
      <c r="L386" s="162"/>
      <c r="M386" s="166"/>
      <c r="N386" s="167"/>
      <c r="O386" s="167"/>
      <c r="P386" s="167"/>
      <c r="Q386" s="167"/>
      <c r="R386" s="167"/>
      <c r="S386" s="167"/>
      <c r="T386" s="168"/>
      <c r="AT386" s="163" t="s">
        <v>151</v>
      </c>
      <c r="AU386" s="163" t="s">
        <v>84</v>
      </c>
      <c r="AV386" s="11" t="s">
        <v>84</v>
      </c>
      <c r="AW386" s="11" t="s">
        <v>6</v>
      </c>
      <c r="AX386" s="11" t="s">
        <v>77</v>
      </c>
      <c r="AY386" s="163" t="s">
        <v>140</v>
      </c>
    </row>
    <row r="387" spans="2:65" s="1" customFormat="1" ht="25.5" customHeight="1">
      <c r="B387" s="147"/>
      <c r="C387" s="148" t="s">
        <v>607</v>
      </c>
      <c r="D387" s="148" t="s">
        <v>142</v>
      </c>
      <c r="E387" s="149" t="s">
        <v>608</v>
      </c>
      <c r="F387" s="150" t="s">
        <v>609</v>
      </c>
      <c r="G387" s="151" t="s">
        <v>281</v>
      </c>
      <c r="H387" s="152">
        <v>44.09</v>
      </c>
      <c r="I387" s="153"/>
      <c r="J387" s="153">
        <f>ROUND(I387*H387,2)</f>
        <v>0</v>
      </c>
      <c r="K387" s="150" t="s">
        <v>146</v>
      </c>
      <c r="L387" s="38"/>
      <c r="M387" s="154" t="s">
        <v>5</v>
      </c>
      <c r="N387" s="155" t="s">
        <v>43</v>
      </c>
      <c r="O387" s="156">
        <v>9.6000000000000002E-2</v>
      </c>
      <c r="P387" s="156">
        <f>O387*H387</f>
        <v>4.2326400000000008</v>
      </c>
      <c r="Q387" s="156">
        <v>0</v>
      </c>
      <c r="R387" s="156">
        <f>Q387*H387</f>
        <v>0</v>
      </c>
      <c r="S387" s="156">
        <v>0</v>
      </c>
      <c r="T387" s="157">
        <f>S387*H387</f>
        <v>0</v>
      </c>
      <c r="AR387" s="24" t="s">
        <v>147</v>
      </c>
      <c r="AT387" s="24" t="s">
        <v>142</v>
      </c>
      <c r="AU387" s="24" t="s">
        <v>84</v>
      </c>
      <c r="AY387" s="24" t="s">
        <v>140</v>
      </c>
      <c r="BE387" s="158">
        <f>IF(N387="základní",J387,0)</f>
        <v>0</v>
      </c>
      <c r="BF387" s="158">
        <f>IF(N387="snížená",J387,0)</f>
        <v>0</v>
      </c>
      <c r="BG387" s="158">
        <f>IF(N387="zákl. přenesená",J387,0)</f>
        <v>0</v>
      </c>
      <c r="BH387" s="158">
        <f>IF(N387="sníž. přenesená",J387,0)</f>
        <v>0</v>
      </c>
      <c r="BI387" s="158">
        <f>IF(N387="nulová",J387,0)</f>
        <v>0</v>
      </c>
      <c r="BJ387" s="24" t="s">
        <v>77</v>
      </c>
      <c r="BK387" s="158">
        <f>ROUND(I387*H387,2)</f>
        <v>0</v>
      </c>
      <c r="BL387" s="24" t="s">
        <v>147</v>
      </c>
      <c r="BM387" s="24" t="s">
        <v>610</v>
      </c>
    </row>
    <row r="388" spans="2:65" s="1" customFormat="1" ht="67.5">
      <c r="B388" s="38"/>
      <c r="D388" s="159" t="s">
        <v>149</v>
      </c>
      <c r="F388" s="160" t="s">
        <v>590</v>
      </c>
      <c r="L388" s="38"/>
      <c r="M388" s="161"/>
      <c r="N388" s="39"/>
      <c r="O388" s="39"/>
      <c r="P388" s="39"/>
      <c r="Q388" s="39"/>
      <c r="R388" s="39"/>
      <c r="S388" s="39"/>
      <c r="T388" s="67"/>
      <c r="AT388" s="24" t="s">
        <v>149</v>
      </c>
      <c r="AU388" s="24" t="s">
        <v>84</v>
      </c>
    </row>
    <row r="389" spans="2:65" s="11" customFormat="1">
      <c r="B389" s="162"/>
      <c r="D389" s="159" t="s">
        <v>151</v>
      </c>
      <c r="E389" s="163" t="s">
        <v>5</v>
      </c>
      <c r="F389" s="164" t="s">
        <v>611</v>
      </c>
      <c r="H389" s="165">
        <v>28.2</v>
      </c>
      <c r="L389" s="162"/>
      <c r="M389" s="166"/>
      <c r="N389" s="167"/>
      <c r="O389" s="167"/>
      <c r="P389" s="167"/>
      <c r="Q389" s="167"/>
      <c r="R389" s="167"/>
      <c r="S389" s="167"/>
      <c r="T389" s="168"/>
      <c r="AT389" s="163" t="s">
        <v>151</v>
      </c>
      <c r="AU389" s="163" t="s">
        <v>84</v>
      </c>
      <c r="AV389" s="11" t="s">
        <v>84</v>
      </c>
      <c r="AW389" s="11" t="s">
        <v>35</v>
      </c>
      <c r="AX389" s="11" t="s">
        <v>72</v>
      </c>
      <c r="AY389" s="163" t="s">
        <v>140</v>
      </c>
    </row>
    <row r="390" spans="2:65" s="11" customFormat="1">
      <c r="B390" s="162"/>
      <c r="D390" s="159" t="s">
        <v>151</v>
      </c>
      <c r="E390" s="163" t="s">
        <v>5</v>
      </c>
      <c r="F390" s="164" t="s">
        <v>612</v>
      </c>
      <c r="H390" s="165">
        <v>8.06</v>
      </c>
      <c r="L390" s="162"/>
      <c r="M390" s="166"/>
      <c r="N390" s="167"/>
      <c r="O390" s="167"/>
      <c r="P390" s="167"/>
      <c r="Q390" s="167"/>
      <c r="R390" s="167"/>
      <c r="S390" s="167"/>
      <c r="T390" s="168"/>
      <c r="AT390" s="163" t="s">
        <v>151</v>
      </c>
      <c r="AU390" s="163" t="s">
        <v>84</v>
      </c>
      <c r="AV390" s="11" t="s">
        <v>84</v>
      </c>
      <c r="AW390" s="11" t="s">
        <v>35</v>
      </c>
      <c r="AX390" s="11" t="s">
        <v>72</v>
      </c>
      <c r="AY390" s="163" t="s">
        <v>140</v>
      </c>
    </row>
    <row r="391" spans="2:65" s="11" customFormat="1">
      <c r="B391" s="162"/>
      <c r="D391" s="159" t="s">
        <v>151</v>
      </c>
      <c r="E391" s="163" t="s">
        <v>5</v>
      </c>
      <c r="F391" s="164" t="s">
        <v>613</v>
      </c>
      <c r="H391" s="165">
        <v>7.83</v>
      </c>
      <c r="L391" s="162"/>
      <c r="M391" s="166"/>
      <c r="N391" s="167"/>
      <c r="O391" s="167"/>
      <c r="P391" s="167"/>
      <c r="Q391" s="167"/>
      <c r="R391" s="167"/>
      <c r="S391" s="167"/>
      <c r="T391" s="168"/>
      <c r="AT391" s="163" t="s">
        <v>151</v>
      </c>
      <c r="AU391" s="163" t="s">
        <v>84</v>
      </c>
      <c r="AV391" s="11" t="s">
        <v>84</v>
      </c>
      <c r="AW391" s="11" t="s">
        <v>35</v>
      </c>
      <c r="AX391" s="11" t="s">
        <v>72</v>
      </c>
      <c r="AY391" s="163" t="s">
        <v>140</v>
      </c>
    </row>
    <row r="392" spans="2:65" s="12" customFormat="1">
      <c r="B392" s="169"/>
      <c r="D392" s="159" t="s">
        <v>151</v>
      </c>
      <c r="E392" s="170" t="s">
        <v>5</v>
      </c>
      <c r="F392" s="171" t="s">
        <v>153</v>
      </c>
      <c r="H392" s="172">
        <v>44.09</v>
      </c>
      <c r="L392" s="169"/>
      <c r="M392" s="173"/>
      <c r="N392" s="174"/>
      <c r="O392" s="174"/>
      <c r="P392" s="174"/>
      <c r="Q392" s="174"/>
      <c r="R392" s="174"/>
      <c r="S392" s="174"/>
      <c r="T392" s="175"/>
      <c r="AT392" s="170" t="s">
        <v>151</v>
      </c>
      <c r="AU392" s="170" t="s">
        <v>84</v>
      </c>
      <c r="AV392" s="12" t="s">
        <v>147</v>
      </c>
      <c r="AW392" s="12" t="s">
        <v>35</v>
      </c>
      <c r="AX392" s="12" t="s">
        <v>77</v>
      </c>
      <c r="AY392" s="170" t="s">
        <v>140</v>
      </c>
    </row>
    <row r="393" spans="2:65" s="1" customFormat="1" ht="16.5" customHeight="1">
      <c r="B393" s="147"/>
      <c r="C393" s="176" t="s">
        <v>614</v>
      </c>
      <c r="D393" s="176" t="s">
        <v>250</v>
      </c>
      <c r="E393" s="177" t="s">
        <v>615</v>
      </c>
      <c r="F393" s="178" t="s">
        <v>616</v>
      </c>
      <c r="G393" s="179" t="s">
        <v>281</v>
      </c>
      <c r="H393" s="180">
        <v>46.295000000000002</v>
      </c>
      <c r="I393" s="181"/>
      <c r="J393" s="181">
        <f>ROUND(I393*H393,2)</f>
        <v>0</v>
      </c>
      <c r="K393" s="178" t="s">
        <v>146</v>
      </c>
      <c r="L393" s="182"/>
      <c r="M393" s="183" t="s">
        <v>5</v>
      </c>
      <c r="N393" s="184" t="s">
        <v>43</v>
      </c>
      <c r="O393" s="156">
        <v>0</v>
      </c>
      <c r="P393" s="156">
        <f>O393*H393</f>
        <v>0</v>
      </c>
      <c r="Q393" s="156">
        <v>4.0000000000000003E-5</v>
      </c>
      <c r="R393" s="156">
        <f>Q393*H393</f>
        <v>1.8518000000000002E-3</v>
      </c>
      <c r="S393" s="156">
        <v>0</v>
      </c>
      <c r="T393" s="157">
        <f>S393*H393</f>
        <v>0</v>
      </c>
      <c r="AR393" s="24" t="s">
        <v>191</v>
      </c>
      <c r="AT393" s="24" t="s">
        <v>250</v>
      </c>
      <c r="AU393" s="24" t="s">
        <v>84</v>
      </c>
      <c r="AY393" s="24" t="s">
        <v>140</v>
      </c>
      <c r="BE393" s="158">
        <f>IF(N393="základní",J393,0)</f>
        <v>0</v>
      </c>
      <c r="BF393" s="158">
        <f>IF(N393="snížená",J393,0)</f>
        <v>0</v>
      </c>
      <c r="BG393" s="158">
        <f>IF(N393="zákl. přenesená",J393,0)</f>
        <v>0</v>
      </c>
      <c r="BH393" s="158">
        <f>IF(N393="sníž. přenesená",J393,0)</f>
        <v>0</v>
      </c>
      <c r="BI393" s="158">
        <f>IF(N393="nulová",J393,0)</f>
        <v>0</v>
      </c>
      <c r="BJ393" s="24" t="s">
        <v>77</v>
      </c>
      <c r="BK393" s="158">
        <f>ROUND(I393*H393,2)</f>
        <v>0</v>
      </c>
      <c r="BL393" s="24" t="s">
        <v>147</v>
      </c>
      <c r="BM393" s="24" t="s">
        <v>617</v>
      </c>
    </row>
    <row r="394" spans="2:65" s="11" customFormat="1">
      <c r="B394" s="162"/>
      <c r="D394" s="159" t="s">
        <v>151</v>
      </c>
      <c r="F394" s="164" t="s">
        <v>618</v>
      </c>
      <c r="H394" s="165">
        <v>46.295000000000002</v>
      </c>
      <c r="L394" s="162"/>
      <c r="M394" s="166"/>
      <c r="N394" s="167"/>
      <c r="O394" s="167"/>
      <c r="P394" s="167"/>
      <c r="Q394" s="167"/>
      <c r="R394" s="167"/>
      <c r="S394" s="167"/>
      <c r="T394" s="168"/>
      <c r="AT394" s="163" t="s">
        <v>151</v>
      </c>
      <c r="AU394" s="163" t="s">
        <v>84</v>
      </c>
      <c r="AV394" s="11" t="s">
        <v>84</v>
      </c>
      <c r="AW394" s="11" t="s">
        <v>6</v>
      </c>
      <c r="AX394" s="11" t="s">
        <v>77</v>
      </c>
      <c r="AY394" s="163" t="s">
        <v>140</v>
      </c>
    </row>
    <row r="395" spans="2:65" s="1" customFormat="1" ht="25.5" customHeight="1">
      <c r="B395" s="147"/>
      <c r="C395" s="148" t="s">
        <v>619</v>
      </c>
      <c r="D395" s="148" t="s">
        <v>142</v>
      </c>
      <c r="E395" s="149" t="s">
        <v>620</v>
      </c>
      <c r="F395" s="150" t="s">
        <v>621</v>
      </c>
      <c r="G395" s="151" t="s">
        <v>183</v>
      </c>
      <c r="H395" s="152">
        <v>136.376</v>
      </c>
      <c r="I395" s="153"/>
      <c r="J395" s="153">
        <f>ROUND(I395*H395,2)</f>
        <v>0</v>
      </c>
      <c r="K395" s="150" t="s">
        <v>146</v>
      </c>
      <c r="L395" s="38"/>
      <c r="M395" s="154" t="s">
        <v>5</v>
      </c>
      <c r="N395" s="155" t="s">
        <v>43</v>
      </c>
      <c r="O395" s="156">
        <v>1.04</v>
      </c>
      <c r="P395" s="156">
        <f>O395*H395</f>
        <v>141.83104</v>
      </c>
      <c r="Q395" s="156">
        <v>8.3199999999999993E-3</v>
      </c>
      <c r="R395" s="156">
        <f>Q395*H395</f>
        <v>1.1346483199999999</v>
      </c>
      <c r="S395" s="156">
        <v>0</v>
      </c>
      <c r="T395" s="157">
        <f>S395*H395</f>
        <v>0</v>
      </c>
      <c r="AR395" s="24" t="s">
        <v>147</v>
      </c>
      <c r="AT395" s="24" t="s">
        <v>142</v>
      </c>
      <c r="AU395" s="24" t="s">
        <v>84</v>
      </c>
      <c r="AY395" s="24" t="s">
        <v>140</v>
      </c>
      <c r="BE395" s="158">
        <f>IF(N395="základní",J395,0)</f>
        <v>0</v>
      </c>
      <c r="BF395" s="158">
        <f>IF(N395="snížená",J395,0)</f>
        <v>0</v>
      </c>
      <c r="BG395" s="158">
        <f>IF(N395="zákl. přenesená",J395,0)</f>
        <v>0</v>
      </c>
      <c r="BH395" s="158">
        <f>IF(N395="sníž. přenesená",J395,0)</f>
        <v>0</v>
      </c>
      <c r="BI395" s="158">
        <f>IF(N395="nulová",J395,0)</f>
        <v>0</v>
      </c>
      <c r="BJ395" s="24" t="s">
        <v>77</v>
      </c>
      <c r="BK395" s="158">
        <f>ROUND(I395*H395,2)</f>
        <v>0</v>
      </c>
      <c r="BL395" s="24" t="s">
        <v>147</v>
      </c>
      <c r="BM395" s="24" t="s">
        <v>622</v>
      </c>
    </row>
    <row r="396" spans="2:65" s="1" customFormat="1" ht="162">
      <c r="B396" s="38"/>
      <c r="D396" s="159" t="s">
        <v>149</v>
      </c>
      <c r="F396" s="160" t="s">
        <v>571</v>
      </c>
      <c r="L396" s="38"/>
      <c r="M396" s="161"/>
      <c r="N396" s="39"/>
      <c r="O396" s="39"/>
      <c r="P396" s="39"/>
      <c r="Q396" s="39"/>
      <c r="R396" s="39"/>
      <c r="S396" s="39"/>
      <c r="T396" s="67"/>
      <c r="AT396" s="24" t="s">
        <v>149</v>
      </c>
      <c r="AU396" s="24" t="s">
        <v>84</v>
      </c>
    </row>
    <row r="397" spans="2:65" s="13" customFormat="1">
      <c r="B397" s="185"/>
      <c r="D397" s="159" t="s">
        <v>151</v>
      </c>
      <c r="E397" s="186" t="s">
        <v>5</v>
      </c>
      <c r="F397" s="187" t="s">
        <v>623</v>
      </c>
      <c r="H397" s="186" t="s">
        <v>5</v>
      </c>
      <c r="L397" s="185"/>
      <c r="M397" s="188"/>
      <c r="N397" s="189"/>
      <c r="O397" s="189"/>
      <c r="P397" s="189"/>
      <c r="Q397" s="189"/>
      <c r="R397" s="189"/>
      <c r="S397" s="189"/>
      <c r="T397" s="190"/>
      <c r="AT397" s="186" t="s">
        <v>151</v>
      </c>
      <c r="AU397" s="186" t="s">
        <v>84</v>
      </c>
      <c r="AV397" s="13" t="s">
        <v>77</v>
      </c>
      <c r="AW397" s="13" t="s">
        <v>35</v>
      </c>
      <c r="AX397" s="13" t="s">
        <v>72</v>
      </c>
      <c r="AY397" s="186" t="s">
        <v>140</v>
      </c>
    </row>
    <row r="398" spans="2:65" s="11" customFormat="1">
      <c r="B398" s="162"/>
      <c r="D398" s="159" t="s">
        <v>151</v>
      </c>
      <c r="E398" s="163" t="s">
        <v>5</v>
      </c>
      <c r="F398" s="164" t="s">
        <v>624</v>
      </c>
      <c r="H398" s="165">
        <v>17.167999999999999</v>
      </c>
      <c r="L398" s="162"/>
      <c r="M398" s="166"/>
      <c r="N398" s="167"/>
      <c r="O398" s="167"/>
      <c r="P398" s="167"/>
      <c r="Q398" s="167"/>
      <c r="R398" s="167"/>
      <c r="S398" s="167"/>
      <c r="T398" s="168"/>
      <c r="AT398" s="163" t="s">
        <v>151</v>
      </c>
      <c r="AU398" s="163" t="s">
        <v>84</v>
      </c>
      <c r="AV398" s="11" t="s">
        <v>84</v>
      </c>
      <c r="AW398" s="11" t="s">
        <v>35</v>
      </c>
      <c r="AX398" s="11" t="s">
        <v>72</v>
      </c>
      <c r="AY398" s="163" t="s">
        <v>140</v>
      </c>
    </row>
    <row r="399" spans="2:65" s="11" customFormat="1">
      <c r="B399" s="162"/>
      <c r="D399" s="159" t="s">
        <v>151</v>
      </c>
      <c r="E399" s="163" t="s">
        <v>5</v>
      </c>
      <c r="F399" s="164" t="s">
        <v>625</v>
      </c>
      <c r="H399" s="165">
        <v>4.8620000000000001</v>
      </c>
      <c r="L399" s="162"/>
      <c r="M399" s="166"/>
      <c r="N399" s="167"/>
      <c r="O399" s="167"/>
      <c r="P399" s="167"/>
      <c r="Q399" s="167"/>
      <c r="R399" s="167"/>
      <c r="S399" s="167"/>
      <c r="T399" s="168"/>
      <c r="AT399" s="163" t="s">
        <v>151</v>
      </c>
      <c r="AU399" s="163" t="s">
        <v>84</v>
      </c>
      <c r="AV399" s="11" t="s">
        <v>84</v>
      </c>
      <c r="AW399" s="11" t="s">
        <v>35</v>
      </c>
      <c r="AX399" s="11" t="s">
        <v>72</v>
      </c>
      <c r="AY399" s="163" t="s">
        <v>140</v>
      </c>
    </row>
    <row r="400" spans="2:65" s="11" customFormat="1">
      <c r="B400" s="162"/>
      <c r="D400" s="159" t="s">
        <v>151</v>
      </c>
      <c r="E400" s="163" t="s">
        <v>5</v>
      </c>
      <c r="F400" s="164" t="s">
        <v>626</v>
      </c>
      <c r="H400" s="165">
        <v>4.9630000000000001</v>
      </c>
      <c r="L400" s="162"/>
      <c r="M400" s="166"/>
      <c r="N400" s="167"/>
      <c r="O400" s="167"/>
      <c r="P400" s="167"/>
      <c r="Q400" s="167"/>
      <c r="R400" s="167"/>
      <c r="S400" s="167"/>
      <c r="T400" s="168"/>
      <c r="AT400" s="163" t="s">
        <v>151</v>
      </c>
      <c r="AU400" s="163" t="s">
        <v>84</v>
      </c>
      <c r="AV400" s="11" t="s">
        <v>84</v>
      </c>
      <c r="AW400" s="11" t="s">
        <v>35</v>
      </c>
      <c r="AX400" s="11" t="s">
        <v>72</v>
      </c>
      <c r="AY400" s="163" t="s">
        <v>140</v>
      </c>
    </row>
    <row r="401" spans="2:65" s="14" customFormat="1">
      <c r="B401" s="191"/>
      <c r="D401" s="159" t="s">
        <v>151</v>
      </c>
      <c r="E401" s="192" t="s">
        <v>5</v>
      </c>
      <c r="F401" s="193" t="s">
        <v>576</v>
      </c>
      <c r="H401" s="194">
        <v>26.992999999999999</v>
      </c>
      <c r="L401" s="191"/>
      <c r="M401" s="195"/>
      <c r="N401" s="196"/>
      <c r="O401" s="196"/>
      <c r="P401" s="196"/>
      <c r="Q401" s="196"/>
      <c r="R401" s="196"/>
      <c r="S401" s="196"/>
      <c r="T401" s="197"/>
      <c r="AT401" s="192" t="s">
        <v>151</v>
      </c>
      <c r="AU401" s="192" t="s">
        <v>84</v>
      </c>
      <c r="AV401" s="14" t="s">
        <v>159</v>
      </c>
      <c r="AW401" s="14" t="s">
        <v>35</v>
      </c>
      <c r="AX401" s="14" t="s">
        <v>72</v>
      </c>
      <c r="AY401" s="192" t="s">
        <v>140</v>
      </c>
    </row>
    <row r="402" spans="2:65" s="13" customFormat="1">
      <c r="B402" s="185"/>
      <c r="D402" s="159" t="s">
        <v>151</v>
      </c>
      <c r="E402" s="186" t="s">
        <v>5</v>
      </c>
      <c r="F402" s="187" t="s">
        <v>627</v>
      </c>
      <c r="H402" s="186" t="s">
        <v>5</v>
      </c>
      <c r="L402" s="185"/>
      <c r="M402" s="188"/>
      <c r="N402" s="189"/>
      <c r="O402" s="189"/>
      <c r="P402" s="189"/>
      <c r="Q402" s="189"/>
      <c r="R402" s="189"/>
      <c r="S402" s="189"/>
      <c r="T402" s="190"/>
      <c r="AT402" s="186" t="s">
        <v>151</v>
      </c>
      <c r="AU402" s="186" t="s">
        <v>84</v>
      </c>
      <c r="AV402" s="13" t="s">
        <v>77</v>
      </c>
      <c r="AW402" s="13" t="s">
        <v>35</v>
      </c>
      <c r="AX402" s="13" t="s">
        <v>72</v>
      </c>
      <c r="AY402" s="186" t="s">
        <v>140</v>
      </c>
    </row>
    <row r="403" spans="2:65" s="11" customFormat="1">
      <c r="B403" s="162"/>
      <c r="D403" s="159" t="s">
        <v>151</v>
      </c>
      <c r="E403" s="163" t="s">
        <v>5</v>
      </c>
      <c r="F403" s="164" t="s">
        <v>628</v>
      </c>
      <c r="H403" s="165">
        <v>49.491</v>
      </c>
      <c r="L403" s="162"/>
      <c r="M403" s="166"/>
      <c r="N403" s="167"/>
      <c r="O403" s="167"/>
      <c r="P403" s="167"/>
      <c r="Q403" s="167"/>
      <c r="R403" s="167"/>
      <c r="S403" s="167"/>
      <c r="T403" s="168"/>
      <c r="AT403" s="163" t="s">
        <v>151</v>
      </c>
      <c r="AU403" s="163" t="s">
        <v>84</v>
      </c>
      <c r="AV403" s="11" t="s">
        <v>84</v>
      </c>
      <c r="AW403" s="11" t="s">
        <v>35</v>
      </c>
      <c r="AX403" s="11" t="s">
        <v>72</v>
      </c>
      <c r="AY403" s="163" t="s">
        <v>140</v>
      </c>
    </row>
    <row r="404" spans="2:65" s="11" customFormat="1">
      <c r="B404" s="162"/>
      <c r="D404" s="159" t="s">
        <v>151</v>
      </c>
      <c r="E404" s="163" t="s">
        <v>5</v>
      </c>
      <c r="F404" s="164" t="s">
        <v>629</v>
      </c>
      <c r="H404" s="165">
        <v>33.212000000000003</v>
      </c>
      <c r="L404" s="162"/>
      <c r="M404" s="166"/>
      <c r="N404" s="167"/>
      <c r="O404" s="167"/>
      <c r="P404" s="167"/>
      <c r="Q404" s="167"/>
      <c r="R404" s="167"/>
      <c r="S404" s="167"/>
      <c r="T404" s="168"/>
      <c r="AT404" s="163" t="s">
        <v>151</v>
      </c>
      <c r="AU404" s="163" t="s">
        <v>84</v>
      </c>
      <c r="AV404" s="11" t="s">
        <v>84</v>
      </c>
      <c r="AW404" s="11" t="s">
        <v>35</v>
      </c>
      <c r="AX404" s="11" t="s">
        <v>72</v>
      </c>
      <c r="AY404" s="163" t="s">
        <v>140</v>
      </c>
    </row>
    <row r="405" spans="2:65" s="11" customFormat="1">
      <c r="B405" s="162"/>
      <c r="D405" s="159" t="s">
        <v>151</v>
      </c>
      <c r="E405" s="163" t="s">
        <v>5</v>
      </c>
      <c r="F405" s="164" t="s">
        <v>630</v>
      </c>
      <c r="H405" s="165">
        <v>26.68</v>
      </c>
      <c r="L405" s="162"/>
      <c r="M405" s="166"/>
      <c r="N405" s="167"/>
      <c r="O405" s="167"/>
      <c r="P405" s="167"/>
      <c r="Q405" s="167"/>
      <c r="R405" s="167"/>
      <c r="S405" s="167"/>
      <c r="T405" s="168"/>
      <c r="AT405" s="163" t="s">
        <v>151</v>
      </c>
      <c r="AU405" s="163" t="s">
        <v>84</v>
      </c>
      <c r="AV405" s="11" t="s">
        <v>84</v>
      </c>
      <c r="AW405" s="11" t="s">
        <v>35</v>
      </c>
      <c r="AX405" s="11" t="s">
        <v>72</v>
      </c>
      <c r="AY405" s="163" t="s">
        <v>140</v>
      </c>
    </row>
    <row r="406" spans="2:65" s="14" customFormat="1">
      <c r="B406" s="191"/>
      <c r="D406" s="159" t="s">
        <v>151</v>
      </c>
      <c r="E406" s="192" t="s">
        <v>5</v>
      </c>
      <c r="F406" s="193" t="s">
        <v>576</v>
      </c>
      <c r="H406" s="194">
        <v>109.383</v>
      </c>
      <c r="L406" s="191"/>
      <c r="M406" s="195"/>
      <c r="N406" s="196"/>
      <c r="O406" s="196"/>
      <c r="P406" s="196"/>
      <c r="Q406" s="196"/>
      <c r="R406" s="196"/>
      <c r="S406" s="196"/>
      <c r="T406" s="197"/>
      <c r="AT406" s="192" t="s">
        <v>151</v>
      </c>
      <c r="AU406" s="192" t="s">
        <v>84</v>
      </c>
      <c r="AV406" s="14" t="s">
        <v>159</v>
      </c>
      <c r="AW406" s="14" t="s">
        <v>35</v>
      </c>
      <c r="AX406" s="14" t="s">
        <v>72</v>
      </c>
      <c r="AY406" s="192" t="s">
        <v>140</v>
      </c>
    </row>
    <row r="407" spans="2:65" s="12" customFormat="1">
      <c r="B407" s="169"/>
      <c r="D407" s="159" t="s">
        <v>151</v>
      </c>
      <c r="E407" s="170" t="s">
        <v>5</v>
      </c>
      <c r="F407" s="171" t="s">
        <v>153</v>
      </c>
      <c r="H407" s="172">
        <v>136.376</v>
      </c>
      <c r="L407" s="169"/>
      <c r="M407" s="173"/>
      <c r="N407" s="174"/>
      <c r="O407" s="174"/>
      <c r="P407" s="174"/>
      <c r="Q407" s="174"/>
      <c r="R407" s="174"/>
      <c r="S407" s="174"/>
      <c r="T407" s="175"/>
      <c r="AT407" s="170" t="s">
        <v>151</v>
      </c>
      <c r="AU407" s="170" t="s">
        <v>84</v>
      </c>
      <c r="AV407" s="12" t="s">
        <v>147</v>
      </c>
      <c r="AW407" s="12" t="s">
        <v>35</v>
      </c>
      <c r="AX407" s="12" t="s">
        <v>77</v>
      </c>
      <c r="AY407" s="170" t="s">
        <v>140</v>
      </c>
    </row>
    <row r="408" spans="2:65" s="1" customFormat="1" ht="16.5" customHeight="1">
      <c r="B408" s="147"/>
      <c r="C408" s="176" t="s">
        <v>631</v>
      </c>
      <c r="D408" s="176" t="s">
        <v>250</v>
      </c>
      <c r="E408" s="177" t="s">
        <v>632</v>
      </c>
      <c r="F408" s="178" t="s">
        <v>633</v>
      </c>
      <c r="G408" s="179" t="s">
        <v>183</v>
      </c>
      <c r="H408" s="180">
        <v>27.533000000000001</v>
      </c>
      <c r="I408" s="181"/>
      <c r="J408" s="181">
        <f>ROUND(I408*H408,2)</f>
        <v>0</v>
      </c>
      <c r="K408" s="178" t="s">
        <v>146</v>
      </c>
      <c r="L408" s="182"/>
      <c r="M408" s="183" t="s">
        <v>5</v>
      </c>
      <c r="N408" s="184" t="s">
        <v>43</v>
      </c>
      <c r="O408" s="156">
        <v>0</v>
      </c>
      <c r="P408" s="156">
        <f>O408*H408</f>
        <v>0</v>
      </c>
      <c r="Q408" s="156">
        <v>3.5999999999999999E-3</v>
      </c>
      <c r="R408" s="156">
        <f>Q408*H408</f>
        <v>9.9118800000000007E-2</v>
      </c>
      <c r="S408" s="156">
        <v>0</v>
      </c>
      <c r="T408" s="157">
        <f>S408*H408</f>
        <v>0</v>
      </c>
      <c r="AR408" s="24" t="s">
        <v>191</v>
      </c>
      <c r="AT408" s="24" t="s">
        <v>250</v>
      </c>
      <c r="AU408" s="24" t="s">
        <v>84</v>
      </c>
      <c r="AY408" s="24" t="s">
        <v>140</v>
      </c>
      <c r="BE408" s="158">
        <f>IF(N408="základní",J408,0)</f>
        <v>0</v>
      </c>
      <c r="BF408" s="158">
        <f>IF(N408="snížená",J408,0)</f>
        <v>0</v>
      </c>
      <c r="BG408" s="158">
        <f>IF(N408="zákl. přenesená",J408,0)</f>
        <v>0</v>
      </c>
      <c r="BH408" s="158">
        <f>IF(N408="sníž. přenesená",J408,0)</f>
        <v>0</v>
      </c>
      <c r="BI408" s="158">
        <f>IF(N408="nulová",J408,0)</f>
        <v>0</v>
      </c>
      <c r="BJ408" s="24" t="s">
        <v>77</v>
      </c>
      <c r="BK408" s="158">
        <f>ROUND(I408*H408,2)</f>
        <v>0</v>
      </c>
      <c r="BL408" s="24" t="s">
        <v>147</v>
      </c>
      <c r="BM408" s="24" t="s">
        <v>634</v>
      </c>
    </row>
    <row r="409" spans="2:65" s="11" customFormat="1">
      <c r="B409" s="162"/>
      <c r="D409" s="159" t="s">
        <v>151</v>
      </c>
      <c r="F409" s="164" t="s">
        <v>635</v>
      </c>
      <c r="H409" s="165">
        <v>27.533000000000001</v>
      </c>
      <c r="L409" s="162"/>
      <c r="M409" s="166"/>
      <c r="N409" s="167"/>
      <c r="O409" s="167"/>
      <c r="P409" s="167"/>
      <c r="Q409" s="167"/>
      <c r="R409" s="167"/>
      <c r="S409" s="167"/>
      <c r="T409" s="168"/>
      <c r="AT409" s="163" t="s">
        <v>151</v>
      </c>
      <c r="AU409" s="163" t="s">
        <v>84</v>
      </c>
      <c r="AV409" s="11" t="s">
        <v>84</v>
      </c>
      <c r="AW409" s="11" t="s">
        <v>6</v>
      </c>
      <c r="AX409" s="11" t="s">
        <v>77</v>
      </c>
      <c r="AY409" s="163" t="s">
        <v>140</v>
      </c>
    </row>
    <row r="410" spans="2:65" s="1" customFormat="1" ht="16.5" customHeight="1">
      <c r="B410" s="147"/>
      <c r="C410" s="176" t="s">
        <v>636</v>
      </c>
      <c r="D410" s="176" t="s">
        <v>250</v>
      </c>
      <c r="E410" s="177" t="s">
        <v>637</v>
      </c>
      <c r="F410" s="178" t="s">
        <v>638</v>
      </c>
      <c r="G410" s="179" t="s">
        <v>183</v>
      </c>
      <c r="H410" s="180">
        <v>111.571</v>
      </c>
      <c r="I410" s="181"/>
      <c r="J410" s="181">
        <f>ROUND(I410*H410,2)</f>
        <v>0</v>
      </c>
      <c r="K410" s="178" t="s">
        <v>146</v>
      </c>
      <c r="L410" s="182"/>
      <c r="M410" s="183" t="s">
        <v>5</v>
      </c>
      <c r="N410" s="184" t="s">
        <v>43</v>
      </c>
      <c r="O410" s="156">
        <v>0</v>
      </c>
      <c r="P410" s="156">
        <f>O410*H410</f>
        <v>0</v>
      </c>
      <c r="Q410" s="156">
        <v>3.0000000000000001E-3</v>
      </c>
      <c r="R410" s="156">
        <f>Q410*H410</f>
        <v>0.33471299999999998</v>
      </c>
      <c r="S410" s="156">
        <v>0</v>
      </c>
      <c r="T410" s="157">
        <f>S410*H410</f>
        <v>0</v>
      </c>
      <c r="AR410" s="24" t="s">
        <v>191</v>
      </c>
      <c r="AT410" s="24" t="s">
        <v>250</v>
      </c>
      <c r="AU410" s="24" t="s">
        <v>84</v>
      </c>
      <c r="AY410" s="24" t="s">
        <v>140</v>
      </c>
      <c r="BE410" s="158">
        <f>IF(N410="základní",J410,0)</f>
        <v>0</v>
      </c>
      <c r="BF410" s="158">
        <f>IF(N410="snížená",J410,0)</f>
        <v>0</v>
      </c>
      <c r="BG410" s="158">
        <f>IF(N410="zákl. přenesená",J410,0)</f>
        <v>0</v>
      </c>
      <c r="BH410" s="158">
        <f>IF(N410="sníž. přenesená",J410,0)</f>
        <v>0</v>
      </c>
      <c r="BI410" s="158">
        <f>IF(N410="nulová",J410,0)</f>
        <v>0</v>
      </c>
      <c r="BJ410" s="24" t="s">
        <v>77</v>
      </c>
      <c r="BK410" s="158">
        <f>ROUND(I410*H410,2)</f>
        <v>0</v>
      </c>
      <c r="BL410" s="24" t="s">
        <v>147</v>
      </c>
      <c r="BM410" s="24" t="s">
        <v>639</v>
      </c>
    </row>
    <row r="411" spans="2:65" s="11" customFormat="1">
      <c r="B411" s="162"/>
      <c r="D411" s="159" t="s">
        <v>151</v>
      </c>
      <c r="F411" s="164" t="s">
        <v>640</v>
      </c>
      <c r="H411" s="165">
        <v>111.571</v>
      </c>
      <c r="L411" s="162"/>
      <c r="M411" s="166"/>
      <c r="N411" s="167"/>
      <c r="O411" s="167"/>
      <c r="P411" s="167"/>
      <c r="Q411" s="167"/>
      <c r="R411" s="167"/>
      <c r="S411" s="167"/>
      <c r="T411" s="168"/>
      <c r="AT411" s="163" t="s">
        <v>151</v>
      </c>
      <c r="AU411" s="163" t="s">
        <v>84</v>
      </c>
      <c r="AV411" s="11" t="s">
        <v>84</v>
      </c>
      <c r="AW411" s="11" t="s">
        <v>6</v>
      </c>
      <c r="AX411" s="11" t="s">
        <v>77</v>
      </c>
      <c r="AY411" s="163" t="s">
        <v>140</v>
      </c>
    </row>
    <row r="412" spans="2:65" s="1" customFormat="1" ht="38.25" customHeight="1">
      <c r="B412" s="147"/>
      <c r="C412" s="148" t="s">
        <v>641</v>
      </c>
      <c r="D412" s="148" t="s">
        <v>142</v>
      </c>
      <c r="E412" s="149" t="s">
        <v>642</v>
      </c>
      <c r="F412" s="150" t="s">
        <v>643</v>
      </c>
      <c r="G412" s="151" t="s">
        <v>281</v>
      </c>
      <c r="H412" s="152">
        <v>44.09</v>
      </c>
      <c r="I412" s="153"/>
      <c r="J412" s="153">
        <f>ROUND(I412*H412,2)</f>
        <v>0</v>
      </c>
      <c r="K412" s="150" t="s">
        <v>146</v>
      </c>
      <c r="L412" s="38"/>
      <c r="M412" s="154" t="s">
        <v>5</v>
      </c>
      <c r="N412" s="155" t="s">
        <v>43</v>
      </c>
      <c r="O412" s="156">
        <v>0.33</v>
      </c>
      <c r="P412" s="156">
        <f>O412*H412</f>
        <v>14.549700000000001</v>
      </c>
      <c r="Q412" s="156">
        <v>1.6800000000000001E-3</v>
      </c>
      <c r="R412" s="156">
        <f>Q412*H412</f>
        <v>7.4071200000000004E-2</v>
      </c>
      <c r="S412" s="156">
        <v>0</v>
      </c>
      <c r="T412" s="157">
        <f>S412*H412</f>
        <v>0</v>
      </c>
      <c r="AR412" s="24" t="s">
        <v>147</v>
      </c>
      <c r="AT412" s="24" t="s">
        <v>142</v>
      </c>
      <c r="AU412" s="24" t="s">
        <v>84</v>
      </c>
      <c r="AY412" s="24" t="s">
        <v>140</v>
      </c>
      <c r="BE412" s="158">
        <f>IF(N412="základní",J412,0)</f>
        <v>0</v>
      </c>
      <c r="BF412" s="158">
        <f>IF(N412="snížená",J412,0)</f>
        <v>0</v>
      </c>
      <c r="BG412" s="158">
        <f>IF(N412="zákl. přenesená",J412,0)</f>
        <v>0</v>
      </c>
      <c r="BH412" s="158">
        <f>IF(N412="sníž. přenesená",J412,0)</f>
        <v>0</v>
      </c>
      <c r="BI412" s="158">
        <f>IF(N412="nulová",J412,0)</f>
        <v>0</v>
      </c>
      <c r="BJ412" s="24" t="s">
        <v>77</v>
      </c>
      <c r="BK412" s="158">
        <f>ROUND(I412*H412,2)</f>
        <v>0</v>
      </c>
      <c r="BL412" s="24" t="s">
        <v>147</v>
      </c>
      <c r="BM412" s="24" t="s">
        <v>644</v>
      </c>
    </row>
    <row r="413" spans="2:65" s="1" customFormat="1" ht="121.5">
      <c r="B413" s="38"/>
      <c r="D413" s="159" t="s">
        <v>149</v>
      </c>
      <c r="F413" s="160" t="s">
        <v>645</v>
      </c>
      <c r="L413" s="38"/>
      <c r="M413" s="161"/>
      <c r="N413" s="39"/>
      <c r="O413" s="39"/>
      <c r="P413" s="39"/>
      <c r="Q413" s="39"/>
      <c r="R413" s="39"/>
      <c r="S413" s="39"/>
      <c r="T413" s="67"/>
      <c r="AT413" s="24" t="s">
        <v>149</v>
      </c>
      <c r="AU413" s="24" t="s">
        <v>84</v>
      </c>
    </row>
    <row r="414" spans="2:65" s="11" customFormat="1">
      <c r="B414" s="162"/>
      <c r="D414" s="159" t="s">
        <v>151</v>
      </c>
      <c r="E414" s="163" t="s">
        <v>5</v>
      </c>
      <c r="F414" s="164" t="s">
        <v>611</v>
      </c>
      <c r="H414" s="165">
        <v>28.2</v>
      </c>
      <c r="L414" s="162"/>
      <c r="M414" s="166"/>
      <c r="N414" s="167"/>
      <c r="O414" s="167"/>
      <c r="P414" s="167"/>
      <c r="Q414" s="167"/>
      <c r="R414" s="167"/>
      <c r="S414" s="167"/>
      <c r="T414" s="168"/>
      <c r="AT414" s="163" t="s">
        <v>151</v>
      </c>
      <c r="AU414" s="163" t="s">
        <v>84</v>
      </c>
      <c r="AV414" s="11" t="s">
        <v>84</v>
      </c>
      <c r="AW414" s="11" t="s">
        <v>35</v>
      </c>
      <c r="AX414" s="11" t="s">
        <v>72</v>
      </c>
      <c r="AY414" s="163" t="s">
        <v>140</v>
      </c>
    </row>
    <row r="415" spans="2:65" s="11" customFormat="1">
      <c r="B415" s="162"/>
      <c r="D415" s="159" t="s">
        <v>151</v>
      </c>
      <c r="E415" s="163" t="s">
        <v>5</v>
      </c>
      <c r="F415" s="164" t="s">
        <v>612</v>
      </c>
      <c r="H415" s="165">
        <v>8.06</v>
      </c>
      <c r="L415" s="162"/>
      <c r="M415" s="166"/>
      <c r="N415" s="167"/>
      <c r="O415" s="167"/>
      <c r="P415" s="167"/>
      <c r="Q415" s="167"/>
      <c r="R415" s="167"/>
      <c r="S415" s="167"/>
      <c r="T415" s="168"/>
      <c r="AT415" s="163" t="s">
        <v>151</v>
      </c>
      <c r="AU415" s="163" t="s">
        <v>84</v>
      </c>
      <c r="AV415" s="11" t="s">
        <v>84</v>
      </c>
      <c r="AW415" s="11" t="s">
        <v>35</v>
      </c>
      <c r="AX415" s="11" t="s">
        <v>72</v>
      </c>
      <c r="AY415" s="163" t="s">
        <v>140</v>
      </c>
    </row>
    <row r="416" spans="2:65" s="11" customFormat="1">
      <c r="B416" s="162"/>
      <c r="D416" s="159" t="s">
        <v>151</v>
      </c>
      <c r="E416" s="163" t="s">
        <v>5</v>
      </c>
      <c r="F416" s="164" t="s">
        <v>613</v>
      </c>
      <c r="H416" s="165">
        <v>7.83</v>
      </c>
      <c r="L416" s="162"/>
      <c r="M416" s="166"/>
      <c r="N416" s="167"/>
      <c r="O416" s="167"/>
      <c r="P416" s="167"/>
      <c r="Q416" s="167"/>
      <c r="R416" s="167"/>
      <c r="S416" s="167"/>
      <c r="T416" s="168"/>
      <c r="AT416" s="163" t="s">
        <v>151</v>
      </c>
      <c r="AU416" s="163" t="s">
        <v>84</v>
      </c>
      <c r="AV416" s="11" t="s">
        <v>84</v>
      </c>
      <c r="AW416" s="11" t="s">
        <v>35</v>
      </c>
      <c r="AX416" s="11" t="s">
        <v>72</v>
      </c>
      <c r="AY416" s="163" t="s">
        <v>140</v>
      </c>
    </row>
    <row r="417" spans="2:65" s="12" customFormat="1">
      <c r="B417" s="169"/>
      <c r="D417" s="159" t="s">
        <v>151</v>
      </c>
      <c r="E417" s="170" t="s">
        <v>5</v>
      </c>
      <c r="F417" s="171" t="s">
        <v>153</v>
      </c>
      <c r="H417" s="172">
        <v>44.09</v>
      </c>
      <c r="L417" s="169"/>
      <c r="M417" s="173"/>
      <c r="N417" s="174"/>
      <c r="O417" s="174"/>
      <c r="P417" s="174"/>
      <c r="Q417" s="174"/>
      <c r="R417" s="174"/>
      <c r="S417" s="174"/>
      <c r="T417" s="175"/>
      <c r="AT417" s="170" t="s">
        <v>151</v>
      </c>
      <c r="AU417" s="170" t="s">
        <v>84</v>
      </c>
      <c r="AV417" s="12" t="s">
        <v>147</v>
      </c>
      <c r="AW417" s="12" t="s">
        <v>35</v>
      </c>
      <c r="AX417" s="12" t="s">
        <v>77</v>
      </c>
      <c r="AY417" s="170" t="s">
        <v>140</v>
      </c>
    </row>
    <row r="418" spans="2:65" s="1" customFormat="1" ht="16.5" customHeight="1">
      <c r="B418" s="147"/>
      <c r="C418" s="176" t="s">
        <v>646</v>
      </c>
      <c r="D418" s="176" t="s">
        <v>250</v>
      </c>
      <c r="E418" s="177" t="s">
        <v>647</v>
      </c>
      <c r="F418" s="178" t="s">
        <v>648</v>
      </c>
      <c r="G418" s="179" t="s">
        <v>183</v>
      </c>
      <c r="H418" s="180">
        <v>4.3559999999999999</v>
      </c>
      <c r="I418" s="181"/>
      <c r="J418" s="181">
        <f>ROUND(I418*H418,2)</f>
        <v>0</v>
      </c>
      <c r="K418" s="178" t="s">
        <v>146</v>
      </c>
      <c r="L418" s="182"/>
      <c r="M418" s="183" t="s">
        <v>5</v>
      </c>
      <c r="N418" s="184" t="s">
        <v>43</v>
      </c>
      <c r="O418" s="156">
        <v>0</v>
      </c>
      <c r="P418" s="156">
        <f>O418*H418</f>
        <v>0</v>
      </c>
      <c r="Q418" s="156">
        <v>6.0000000000000001E-3</v>
      </c>
      <c r="R418" s="156">
        <f>Q418*H418</f>
        <v>2.6136E-2</v>
      </c>
      <c r="S418" s="156">
        <v>0</v>
      </c>
      <c r="T418" s="157">
        <f>S418*H418</f>
        <v>0</v>
      </c>
      <c r="AR418" s="24" t="s">
        <v>191</v>
      </c>
      <c r="AT418" s="24" t="s">
        <v>250</v>
      </c>
      <c r="AU418" s="24" t="s">
        <v>84</v>
      </c>
      <c r="AY418" s="24" t="s">
        <v>140</v>
      </c>
      <c r="BE418" s="158">
        <f>IF(N418="základní",J418,0)</f>
        <v>0</v>
      </c>
      <c r="BF418" s="158">
        <f>IF(N418="snížená",J418,0)</f>
        <v>0</v>
      </c>
      <c r="BG418" s="158">
        <f>IF(N418="zákl. přenesená",J418,0)</f>
        <v>0</v>
      </c>
      <c r="BH418" s="158">
        <f>IF(N418="sníž. přenesená",J418,0)</f>
        <v>0</v>
      </c>
      <c r="BI418" s="158">
        <f>IF(N418="nulová",J418,0)</f>
        <v>0</v>
      </c>
      <c r="BJ418" s="24" t="s">
        <v>77</v>
      </c>
      <c r="BK418" s="158">
        <f>ROUND(I418*H418,2)</f>
        <v>0</v>
      </c>
      <c r="BL418" s="24" t="s">
        <v>147</v>
      </c>
      <c r="BM418" s="24" t="s">
        <v>649</v>
      </c>
    </row>
    <row r="419" spans="2:65" s="11" customFormat="1">
      <c r="B419" s="162"/>
      <c r="D419" s="159" t="s">
        <v>151</v>
      </c>
      <c r="F419" s="164" t="s">
        <v>650</v>
      </c>
      <c r="H419" s="165">
        <v>4.3559999999999999</v>
      </c>
      <c r="L419" s="162"/>
      <c r="M419" s="166"/>
      <c r="N419" s="167"/>
      <c r="O419" s="167"/>
      <c r="P419" s="167"/>
      <c r="Q419" s="167"/>
      <c r="R419" s="167"/>
      <c r="S419" s="167"/>
      <c r="T419" s="168"/>
      <c r="AT419" s="163" t="s">
        <v>151</v>
      </c>
      <c r="AU419" s="163" t="s">
        <v>84</v>
      </c>
      <c r="AV419" s="11" t="s">
        <v>84</v>
      </c>
      <c r="AW419" s="11" t="s">
        <v>6</v>
      </c>
      <c r="AX419" s="11" t="s">
        <v>77</v>
      </c>
      <c r="AY419" s="163" t="s">
        <v>140</v>
      </c>
    </row>
    <row r="420" spans="2:65" s="1" customFormat="1" ht="16.5" customHeight="1">
      <c r="B420" s="147"/>
      <c r="C420" s="176" t="s">
        <v>651</v>
      </c>
      <c r="D420" s="176" t="s">
        <v>250</v>
      </c>
      <c r="E420" s="177" t="s">
        <v>652</v>
      </c>
      <c r="F420" s="178" t="s">
        <v>653</v>
      </c>
      <c r="G420" s="179" t="s">
        <v>183</v>
      </c>
      <c r="H420" s="180">
        <v>1.04</v>
      </c>
      <c r="I420" s="181"/>
      <c r="J420" s="181">
        <f>ROUND(I420*H420,2)</f>
        <v>0</v>
      </c>
      <c r="K420" s="178" t="s">
        <v>146</v>
      </c>
      <c r="L420" s="182"/>
      <c r="M420" s="183" t="s">
        <v>5</v>
      </c>
      <c r="N420" s="184" t="s">
        <v>43</v>
      </c>
      <c r="O420" s="156">
        <v>0</v>
      </c>
      <c r="P420" s="156">
        <f>O420*H420</f>
        <v>0</v>
      </c>
      <c r="Q420" s="156">
        <v>6.8999999999999997E-4</v>
      </c>
      <c r="R420" s="156">
        <f>Q420*H420</f>
        <v>7.1759999999999999E-4</v>
      </c>
      <c r="S420" s="156">
        <v>0</v>
      </c>
      <c r="T420" s="157">
        <f>S420*H420</f>
        <v>0</v>
      </c>
      <c r="AR420" s="24" t="s">
        <v>191</v>
      </c>
      <c r="AT420" s="24" t="s">
        <v>250</v>
      </c>
      <c r="AU420" s="24" t="s">
        <v>84</v>
      </c>
      <c r="AY420" s="24" t="s">
        <v>140</v>
      </c>
      <c r="BE420" s="158">
        <f>IF(N420="základní",J420,0)</f>
        <v>0</v>
      </c>
      <c r="BF420" s="158">
        <f>IF(N420="snížená",J420,0)</f>
        <v>0</v>
      </c>
      <c r="BG420" s="158">
        <f>IF(N420="zákl. přenesená",J420,0)</f>
        <v>0</v>
      </c>
      <c r="BH420" s="158">
        <f>IF(N420="sníž. přenesená",J420,0)</f>
        <v>0</v>
      </c>
      <c r="BI420" s="158">
        <f>IF(N420="nulová",J420,0)</f>
        <v>0</v>
      </c>
      <c r="BJ420" s="24" t="s">
        <v>77</v>
      </c>
      <c r="BK420" s="158">
        <f>ROUND(I420*H420,2)</f>
        <v>0</v>
      </c>
      <c r="BL420" s="24" t="s">
        <v>147</v>
      </c>
      <c r="BM420" s="24" t="s">
        <v>654</v>
      </c>
    </row>
    <row r="421" spans="2:65" s="11" customFormat="1">
      <c r="B421" s="162"/>
      <c r="D421" s="159" t="s">
        <v>151</v>
      </c>
      <c r="E421" s="163" t="s">
        <v>5</v>
      </c>
      <c r="F421" s="164" t="s">
        <v>655</v>
      </c>
      <c r="H421" s="165">
        <v>7.5</v>
      </c>
      <c r="L421" s="162"/>
      <c r="M421" s="166"/>
      <c r="N421" s="167"/>
      <c r="O421" s="167"/>
      <c r="P421" s="167"/>
      <c r="Q421" s="167"/>
      <c r="R421" s="167"/>
      <c r="S421" s="167"/>
      <c r="T421" s="168"/>
      <c r="AT421" s="163" t="s">
        <v>151</v>
      </c>
      <c r="AU421" s="163" t="s">
        <v>84</v>
      </c>
      <c r="AV421" s="11" t="s">
        <v>84</v>
      </c>
      <c r="AW421" s="11" t="s">
        <v>35</v>
      </c>
      <c r="AX421" s="11" t="s">
        <v>72</v>
      </c>
      <c r="AY421" s="163" t="s">
        <v>140</v>
      </c>
    </row>
    <row r="422" spans="2:65" s="11" customFormat="1">
      <c r="B422" s="162"/>
      <c r="D422" s="159" t="s">
        <v>151</v>
      </c>
      <c r="E422" s="163" t="s">
        <v>5</v>
      </c>
      <c r="F422" s="164" t="s">
        <v>656</v>
      </c>
      <c r="H422" s="165">
        <v>1</v>
      </c>
      <c r="L422" s="162"/>
      <c r="M422" s="166"/>
      <c r="N422" s="167"/>
      <c r="O422" s="167"/>
      <c r="P422" s="167"/>
      <c r="Q422" s="167"/>
      <c r="R422" s="167"/>
      <c r="S422" s="167"/>
      <c r="T422" s="168"/>
      <c r="AT422" s="163" t="s">
        <v>151</v>
      </c>
      <c r="AU422" s="163" t="s">
        <v>84</v>
      </c>
      <c r="AV422" s="11" t="s">
        <v>84</v>
      </c>
      <c r="AW422" s="11" t="s">
        <v>35</v>
      </c>
      <c r="AX422" s="11" t="s">
        <v>72</v>
      </c>
      <c r="AY422" s="163" t="s">
        <v>140</v>
      </c>
    </row>
    <row r="423" spans="2:65" s="12" customFormat="1">
      <c r="B423" s="169"/>
      <c r="D423" s="159" t="s">
        <v>151</v>
      </c>
      <c r="E423" s="170" t="s">
        <v>5</v>
      </c>
      <c r="F423" s="171" t="s">
        <v>153</v>
      </c>
      <c r="H423" s="172">
        <v>8.5</v>
      </c>
      <c r="L423" s="169"/>
      <c r="M423" s="173"/>
      <c r="N423" s="174"/>
      <c r="O423" s="174"/>
      <c r="P423" s="174"/>
      <c r="Q423" s="174"/>
      <c r="R423" s="174"/>
      <c r="S423" s="174"/>
      <c r="T423" s="175"/>
      <c r="AT423" s="170" t="s">
        <v>151</v>
      </c>
      <c r="AU423" s="170" t="s">
        <v>84</v>
      </c>
      <c r="AV423" s="12" t="s">
        <v>147</v>
      </c>
      <c r="AW423" s="12" t="s">
        <v>35</v>
      </c>
      <c r="AX423" s="12" t="s">
        <v>77</v>
      </c>
      <c r="AY423" s="170" t="s">
        <v>140</v>
      </c>
    </row>
    <row r="424" spans="2:65" s="11" customFormat="1">
      <c r="B424" s="162"/>
      <c r="D424" s="159" t="s">
        <v>151</v>
      </c>
      <c r="F424" s="164" t="s">
        <v>657</v>
      </c>
      <c r="H424" s="165">
        <v>1.04</v>
      </c>
      <c r="L424" s="162"/>
      <c r="M424" s="166"/>
      <c r="N424" s="167"/>
      <c r="O424" s="167"/>
      <c r="P424" s="167"/>
      <c r="Q424" s="167"/>
      <c r="R424" s="167"/>
      <c r="S424" s="167"/>
      <c r="T424" s="168"/>
      <c r="AT424" s="163" t="s">
        <v>151</v>
      </c>
      <c r="AU424" s="163" t="s">
        <v>84</v>
      </c>
      <c r="AV424" s="11" t="s">
        <v>84</v>
      </c>
      <c r="AW424" s="11" t="s">
        <v>6</v>
      </c>
      <c r="AX424" s="11" t="s">
        <v>77</v>
      </c>
      <c r="AY424" s="163" t="s">
        <v>140</v>
      </c>
    </row>
    <row r="425" spans="2:65" s="1" customFormat="1" ht="25.5" customHeight="1">
      <c r="B425" s="147"/>
      <c r="C425" s="148" t="s">
        <v>658</v>
      </c>
      <c r="D425" s="148" t="s">
        <v>142</v>
      </c>
      <c r="E425" s="149" t="s">
        <v>659</v>
      </c>
      <c r="F425" s="150" t="s">
        <v>660</v>
      </c>
      <c r="G425" s="151" t="s">
        <v>183</v>
      </c>
      <c r="H425" s="152">
        <v>136.376</v>
      </c>
      <c r="I425" s="153"/>
      <c r="J425" s="153">
        <f>ROUND(I425*H425,2)</f>
        <v>0</v>
      </c>
      <c r="K425" s="150" t="s">
        <v>146</v>
      </c>
      <c r="L425" s="38"/>
      <c r="M425" s="154" t="s">
        <v>5</v>
      </c>
      <c r="N425" s="155" t="s">
        <v>43</v>
      </c>
      <c r="O425" s="156">
        <v>8.0000000000000002E-3</v>
      </c>
      <c r="P425" s="156">
        <f>O425*H425</f>
        <v>1.091008</v>
      </c>
      <c r="Q425" s="156">
        <v>6.0000000000000002E-5</v>
      </c>
      <c r="R425" s="156">
        <f>Q425*H425</f>
        <v>8.1825600000000002E-3</v>
      </c>
      <c r="S425" s="156">
        <v>0</v>
      </c>
      <c r="T425" s="157">
        <f>S425*H425</f>
        <v>0</v>
      </c>
      <c r="AR425" s="24" t="s">
        <v>147</v>
      </c>
      <c r="AT425" s="24" t="s">
        <v>142</v>
      </c>
      <c r="AU425" s="24" t="s">
        <v>84</v>
      </c>
      <c r="AY425" s="24" t="s">
        <v>140</v>
      </c>
      <c r="BE425" s="158">
        <f>IF(N425="základní",J425,0)</f>
        <v>0</v>
      </c>
      <c r="BF425" s="158">
        <f>IF(N425="snížená",J425,0)</f>
        <v>0</v>
      </c>
      <c r="BG425" s="158">
        <f>IF(N425="zákl. přenesená",J425,0)</f>
        <v>0</v>
      </c>
      <c r="BH425" s="158">
        <f>IF(N425="sníž. přenesená",J425,0)</f>
        <v>0</v>
      </c>
      <c r="BI425" s="158">
        <f>IF(N425="nulová",J425,0)</f>
        <v>0</v>
      </c>
      <c r="BJ425" s="24" t="s">
        <v>77</v>
      </c>
      <c r="BK425" s="158">
        <f>ROUND(I425*H425,2)</f>
        <v>0</v>
      </c>
      <c r="BL425" s="24" t="s">
        <v>147</v>
      </c>
      <c r="BM425" s="24" t="s">
        <v>661</v>
      </c>
    </row>
    <row r="426" spans="2:65" s="1" customFormat="1" ht="162">
      <c r="B426" s="38"/>
      <c r="D426" s="159" t="s">
        <v>149</v>
      </c>
      <c r="F426" s="160" t="s">
        <v>571</v>
      </c>
      <c r="L426" s="38"/>
      <c r="M426" s="161"/>
      <c r="N426" s="39"/>
      <c r="O426" s="39"/>
      <c r="P426" s="39"/>
      <c r="Q426" s="39"/>
      <c r="R426" s="39"/>
      <c r="S426" s="39"/>
      <c r="T426" s="67"/>
      <c r="AT426" s="24" t="s">
        <v>149</v>
      </c>
      <c r="AU426" s="24" t="s">
        <v>84</v>
      </c>
    </row>
    <row r="427" spans="2:65" s="1" customFormat="1" ht="25.5" customHeight="1">
      <c r="B427" s="147"/>
      <c r="C427" s="148" t="s">
        <v>662</v>
      </c>
      <c r="D427" s="148" t="s">
        <v>142</v>
      </c>
      <c r="E427" s="149" t="s">
        <v>663</v>
      </c>
      <c r="F427" s="150" t="s">
        <v>664</v>
      </c>
      <c r="G427" s="151" t="s">
        <v>183</v>
      </c>
      <c r="H427" s="152">
        <v>48.228999999999999</v>
      </c>
      <c r="I427" s="153"/>
      <c r="J427" s="153">
        <f>ROUND(I427*H427,2)</f>
        <v>0</v>
      </c>
      <c r="K427" s="150" t="s">
        <v>146</v>
      </c>
      <c r="L427" s="38"/>
      <c r="M427" s="154" t="s">
        <v>5</v>
      </c>
      <c r="N427" s="155" t="s">
        <v>43</v>
      </c>
      <c r="O427" s="156">
        <v>8.0000000000000002E-3</v>
      </c>
      <c r="P427" s="156">
        <f>O427*H427</f>
        <v>0.38583200000000001</v>
      </c>
      <c r="Q427" s="156">
        <v>6.0000000000000002E-5</v>
      </c>
      <c r="R427" s="156">
        <f>Q427*H427</f>
        <v>2.8937400000000001E-3</v>
      </c>
      <c r="S427" s="156">
        <v>0</v>
      </c>
      <c r="T427" s="157">
        <f>S427*H427</f>
        <v>0</v>
      </c>
      <c r="AR427" s="24" t="s">
        <v>147</v>
      </c>
      <c r="AT427" s="24" t="s">
        <v>142</v>
      </c>
      <c r="AU427" s="24" t="s">
        <v>84</v>
      </c>
      <c r="AY427" s="24" t="s">
        <v>140</v>
      </c>
      <c r="BE427" s="158">
        <f>IF(N427="základní",J427,0)</f>
        <v>0</v>
      </c>
      <c r="BF427" s="158">
        <f>IF(N427="snížená",J427,0)</f>
        <v>0</v>
      </c>
      <c r="BG427" s="158">
        <f>IF(N427="zákl. přenesená",J427,0)</f>
        <v>0</v>
      </c>
      <c r="BH427" s="158">
        <f>IF(N427="sníž. přenesená",J427,0)</f>
        <v>0</v>
      </c>
      <c r="BI427" s="158">
        <f>IF(N427="nulová",J427,0)</f>
        <v>0</v>
      </c>
      <c r="BJ427" s="24" t="s">
        <v>77</v>
      </c>
      <c r="BK427" s="158">
        <f>ROUND(I427*H427,2)</f>
        <v>0</v>
      </c>
      <c r="BL427" s="24" t="s">
        <v>147</v>
      </c>
      <c r="BM427" s="24" t="s">
        <v>665</v>
      </c>
    </row>
    <row r="428" spans="2:65" s="1" customFormat="1" ht="162">
      <c r="B428" s="38"/>
      <c r="D428" s="159" t="s">
        <v>149</v>
      </c>
      <c r="F428" s="160" t="s">
        <v>571</v>
      </c>
      <c r="L428" s="38"/>
      <c r="M428" s="161"/>
      <c r="N428" s="39"/>
      <c r="O428" s="39"/>
      <c r="P428" s="39"/>
      <c r="Q428" s="39"/>
      <c r="R428" s="39"/>
      <c r="S428" s="39"/>
      <c r="T428" s="67"/>
      <c r="AT428" s="24" t="s">
        <v>149</v>
      </c>
      <c r="AU428" s="24" t="s">
        <v>84</v>
      </c>
    </row>
    <row r="429" spans="2:65" s="11" customFormat="1">
      <c r="B429" s="162"/>
      <c r="D429" s="159" t="s">
        <v>151</v>
      </c>
      <c r="E429" s="163" t="s">
        <v>5</v>
      </c>
      <c r="F429" s="164" t="s">
        <v>666</v>
      </c>
      <c r="H429" s="165">
        <v>48.228999999999999</v>
      </c>
      <c r="L429" s="162"/>
      <c r="M429" s="166"/>
      <c r="N429" s="167"/>
      <c r="O429" s="167"/>
      <c r="P429" s="167"/>
      <c r="Q429" s="167"/>
      <c r="R429" s="167"/>
      <c r="S429" s="167"/>
      <c r="T429" s="168"/>
      <c r="AT429" s="163" t="s">
        <v>151</v>
      </c>
      <c r="AU429" s="163" t="s">
        <v>84</v>
      </c>
      <c r="AV429" s="11" t="s">
        <v>84</v>
      </c>
      <c r="AW429" s="11" t="s">
        <v>35</v>
      </c>
      <c r="AX429" s="11" t="s">
        <v>77</v>
      </c>
      <c r="AY429" s="163" t="s">
        <v>140</v>
      </c>
    </row>
    <row r="430" spans="2:65" s="1" customFormat="1" ht="25.5" customHeight="1">
      <c r="B430" s="147"/>
      <c r="C430" s="148" t="s">
        <v>667</v>
      </c>
      <c r="D430" s="148" t="s">
        <v>142</v>
      </c>
      <c r="E430" s="149" t="s">
        <v>668</v>
      </c>
      <c r="F430" s="150" t="s">
        <v>669</v>
      </c>
      <c r="G430" s="151" t="s">
        <v>281</v>
      </c>
      <c r="H430" s="152">
        <v>45.076000000000001</v>
      </c>
      <c r="I430" s="153"/>
      <c r="J430" s="153">
        <f>ROUND(I430*H430,2)</f>
        <v>0</v>
      </c>
      <c r="K430" s="150" t="s">
        <v>146</v>
      </c>
      <c r="L430" s="38"/>
      <c r="M430" s="154" t="s">
        <v>5</v>
      </c>
      <c r="N430" s="155" t="s">
        <v>43</v>
      </c>
      <c r="O430" s="156">
        <v>0.23</v>
      </c>
      <c r="P430" s="156">
        <f>O430*H430</f>
        <v>10.36748</v>
      </c>
      <c r="Q430" s="156">
        <v>6.0000000000000002E-5</v>
      </c>
      <c r="R430" s="156">
        <f>Q430*H430</f>
        <v>2.70456E-3</v>
      </c>
      <c r="S430" s="156">
        <v>0</v>
      </c>
      <c r="T430" s="157">
        <f>S430*H430</f>
        <v>0</v>
      </c>
      <c r="AR430" s="24" t="s">
        <v>147</v>
      </c>
      <c r="AT430" s="24" t="s">
        <v>142</v>
      </c>
      <c r="AU430" s="24" t="s">
        <v>84</v>
      </c>
      <c r="AY430" s="24" t="s">
        <v>140</v>
      </c>
      <c r="BE430" s="158">
        <f>IF(N430="základní",J430,0)</f>
        <v>0</v>
      </c>
      <c r="BF430" s="158">
        <f>IF(N430="snížená",J430,0)</f>
        <v>0</v>
      </c>
      <c r="BG430" s="158">
        <f>IF(N430="zákl. přenesená",J430,0)</f>
        <v>0</v>
      </c>
      <c r="BH430" s="158">
        <f>IF(N430="sníž. přenesená",J430,0)</f>
        <v>0</v>
      </c>
      <c r="BI430" s="158">
        <f>IF(N430="nulová",J430,0)</f>
        <v>0</v>
      </c>
      <c r="BJ430" s="24" t="s">
        <v>77</v>
      </c>
      <c r="BK430" s="158">
        <f>ROUND(I430*H430,2)</f>
        <v>0</v>
      </c>
      <c r="BL430" s="24" t="s">
        <v>147</v>
      </c>
      <c r="BM430" s="24" t="s">
        <v>670</v>
      </c>
    </row>
    <row r="431" spans="2:65" s="1" customFormat="1" ht="67.5">
      <c r="B431" s="38"/>
      <c r="D431" s="159" t="s">
        <v>149</v>
      </c>
      <c r="F431" s="160" t="s">
        <v>671</v>
      </c>
      <c r="L431" s="38"/>
      <c r="M431" s="161"/>
      <c r="N431" s="39"/>
      <c r="O431" s="39"/>
      <c r="P431" s="39"/>
      <c r="Q431" s="39"/>
      <c r="R431" s="39"/>
      <c r="S431" s="39"/>
      <c r="T431" s="67"/>
      <c r="AT431" s="24" t="s">
        <v>149</v>
      </c>
      <c r="AU431" s="24" t="s">
        <v>84</v>
      </c>
    </row>
    <row r="432" spans="2:65" s="11" customFormat="1">
      <c r="B432" s="162"/>
      <c r="D432" s="159" t="s">
        <v>151</v>
      </c>
      <c r="E432" s="163" t="s">
        <v>5</v>
      </c>
      <c r="F432" s="164" t="s">
        <v>672</v>
      </c>
      <c r="H432" s="165">
        <v>45.076000000000001</v>
      </c>
      <c r="L432" s="162"/>
      <c r="M432" s="166"/>
      <c r="N432" s="167"/>
      <c r="O432" s="167"/>
      <c r="P432" s="167"/>
      <c r="Q432" s="167"/>
      <c r="R432" s="167"/>
      <c r="S432" s="167"/>
      <c r="T432" s="168"/>
      <c r="AT432" s="163" t="s">
        <v>151</v>
      </c>
      <c r="AU432" s="163" t="s">
        <v>84</v>
      </c>
      <c r="AV432" s="11" t="s">
        <v>84</v>
      </c>
      <c r="AW432" s="11" t="s">
        <v>35</v>
      </c>
      <c r="AX432" s="11" t="s">
        <v>77</v>
      </c>
      <c r="AY432" s="163" t="s">
        <v>140</v>
      </c>
    </row>
    <row r="433" spans="2:65" s="1" customFormat="1" ht="16.5" customHeight="1">
      <c r="B433" s="147"/>
      <c r="C433" s="176" t="s">
        <v>673</v>
      </c>
      <c r="D433" s="176" t="s">
        <v>250</v>
      </c>
      <c r="E433" s="177" t="s">
        <v>674</v>
      </c>
      <c r="F433" s="178" t="s">
        <v>675</v>
      </c>
      <c r="G433" s="179" t="s">
        <v>281</v>
      </c>
      <c r="H433" s="180">
        <v>26.486999999999998</v>
      </c>
      <c r="I433" s="181"/>
      <c r="J433" s="181">
        <f>ROUND(I433*H433,2)</f>
        <v>0</v>
      </c>
      <c r="K433" s="178" t="s">
        <v>146</v>
      </c>
      <c r="L433" s="182"/>
      <c r="M433" s="183" t="s">
        <v>5</v>
      </c>
      <c r="N433" s="184" t="s">
        <v>43</v>
      </c>
      <c r="O433" s="156">
        <v>0</v>
      </c>
      <c r="P433" s="156">
        <f>O433*H433</f>
        <v>0</v>
      </c>
      <c r="Q433" s="156">
        <v>3.2000000000000003E-4</v>
      </c>
      <c r="R433" s="156">
        <f>Q433*H433</f>
        <v>8.4758400000000001E-3</v>
      </c>
      <c r="S433" s="156">
        <v>0</v>
      </c>
      <c r="T433" s="157">
        <f>S433*H433</f>
        <v>0</v>
      </c>
      <c r="AR433" s="24" t="s">
        <v>191</v>
      </c>
      <c r="AT433" s="24" t="s">
        <v>250</v>
      </c>
      <c r="AU433" s="24" t="s">
        <v>84</v>
      </c>
      <c r="AY433" s="24" t="s">
        <v>140</v>
      </c>
      <c r="BE433" s="158">
        <f>IF(N433="základní",J433,0)</f>
        <v>0</v>
      </c>
      <c r="BF433" s="158">
        <f>IF(N433="snížená",J433,0)</f>
        <v>0</v>
      </c>
      <c r="BG433" s="158">
        <f>IF(N433="zákl. přenesená",J433,0)</f>
        <v>0</v>
      </c>
      <c r="BH433" s="158">
        <f>IF(N433="sníž. přenesená",J433,0)</f>
        <v>0</v>
      </c>
      <c r="BI433" s="158">
        <f>IF(N433="nulová",J433,0)</f>
        <v>0</v>
      </c>
      <c r="BJ433" s="24" t="s">
        <v>77</v>
      </c>
      <c r="BK433" s="158">
        <f>ROUND(I433*H433,2)</f>
        <v>0</v>
      </c>
      <c r="BL433" s="24" t="s">
        <v>147</v>
      </c>
      <c r="BM433" s="24" t="s">
        <v>676</v>
      </c>
    </row>
    <row r="434" spans="2:65" s="11" customFormat="1">
      <c r="B434" s="162"/>
      <c r="D434" s="159" t="s">
        <v>151</v>
      </c>
      <c r="F434" s="164" t="s">
        <v>677</v>
      </c>
      <c r="H434" s="165">
        <v>26.486999999999998</v>
      </c>
      <c r="L434" s="162"/>
      <c r="M434" s="166"/>
      <c r="N434" s="167"/>
      <c r="O434" s="167"/>
      <c r="P434" s="167"/>
      <c r="Q434" s="167"/>
      <c r="R434" s="167"/>
      <c r="S434" s="167"/>
      <c r="T434" s="168"/>
      <c r="AT434" s="163" t="s">
        <v>151</v>
      </c>
      <c r="AU434" s="163" t="s">
        <v>84</v>
      </c>
      <c r="AV434" s="11" t="s">
        <v>84</v>
      </c>
      <c r="AW434" s="11" t="s">
        <v>6</v>
      </c>
      <c r="AX434" s="11" t="s">
        <v>77</v>
      </c>
      <c r="AY434" s="163" t="s">
        <v>140</v>
      </c>
    </row>
    <row r="435" spans="2:65" s="1" customFormat="1" ht="16.5" customHeight="1">
      <c r="B435" s="147"/>
      <c r="C435" s="176" t="s">
        <v>678</v>
      </c>
      <c r="D435" s="176" t="s">
        <v>250</v>
      </c>
      <c r="E435" s="177" t="s">
        <v>679</v>
      </c>
      <c r="F435" s="178" t="s">
        <v>680</v>
      </c>
      <c r="G435" s="179" t="s">
        <v>281</v>
      </c>
      <c r="H435" s="180">
        <v>20.843</v>
      </c>
      <c r="I435" s="181"/>
      <c r="J435" s="181">
        <f>ROUND(I435*H435,2)</f>
        <v>0</v>
      </c>
      <c r="K435" s="178" t="s">
        <v>146</v>
      </c>
      <c r="L435" s="182"/>
      <c r="M435" s="183" t="s">
        <v>5</v>
      </c>
      <c r="N435" s="184" t="s">
        <v>43</v>
      </c>
      <c r="O435" s="156">
        <v>0</v>
      </c>
      <c r="P435" s="156">
        <f>O435*H435</f>
        <v>0</v>
      </c>
      <c r="Q435" s="156">
        <v>4.2000000000000002E-4</v>
      </c>
      <c r="R435" s="156">
        <f>Q435*H435</f>
        <v>8.754060000000001E-3</v>
      </c>
      <c r="S435" s="156">
        <v>0</v>
      </c>
      <c r="T435" s="157">
        <f>S435*H435</f>
        <v>0</v>
      </c>
      <c r="AR435" s="24" t="s">
        <v>191</v>
      </c>
      <c r="AT435" s="24" t="s">
        <v>250</v>
      </c>
      <c r="AU435" s="24" t="s">
        <v>84</v>
      </c>
      <c r="AY435" s="24" t="s">
        <v>140</v>
      </c>
      <c r="BE435" s="158">
        <f>IF(N435="základní",J435,0)</f>
        <v>0</v>
      </c>
      <c r="BF435" s="158">
        <f>IF(N435="snížená",J435,0)</f>
        <v>0</v>
      </c>
      <c r="BG435" s="158">
        <f>IF(N435="zákl. přenesená",J435,0)</f>
        <v>0</v>
      </c>
      <c r="BH435" s="158">
        <f>IF(N435="sníž. přenesená",J435,0)</f>
        <v>0</v>
      </c>
      <c r="BI435" s="158">
        <f>IF(N435="nulová",J435,0)</f>
        <v>0</v>
      </c>
      <c r="BJ435" s="24" t="s">
        <v>77</v>
      </c>
      <c r="BK435" s="158">
        <f>ROUND(I435*H435,2)</f>
        <v>0</v>
      </c>
      <c r="BL435" s="24" t="s">
        <v>147</v>
      </c>
      <c r="BM435" s="24" t="s">
        <v>681</v>
      </c>
    </row>
    <row r="436" spans="2:65" s="11" customFormat="1">
      <c r="B436" s="162"/>
      <c r="D436" s="159" t="s">
        <v>151</v>
      </c>
      <c r="E436" s="163" t="s">
        <v>5</v>
      </c>
      <c r="F436" s="164" t="s">
        <v>682</v>
      </c>
      <c r="H436" s="165">
        <v>19.850000000000001</v>
      </c>
      <c r="L436" s="162"/>
      <c r="M436" s="166"/>
      <c r="N436" s="167"/>
      <c r="O436" s="167"/>
      <c r="P436" s="167"/>
      <c r="Q436" s="167"/>
      <c r="R436" s="167"/>
      <c r="S436" s="167"/>
      <c r="T436" s="168"/>
      <c r="AT436" s="163" t="s">
        <v>151</v>
      </c>
      <c r="AU436" s="163" t="s">
        <v>84</v>
      </c>
      <c r="AV436" s="11" t="s">
        <v>84</v>
      </c>
      <c r="AW436" s="11" t="s">
        <v>35</v>
      </c>
      <c r="AX436" s="11" t="s">
        <v>72</v>
      </c>
      <c r="AY436" s="163" t="s">
        <v>140</v>
      </c>
    </row>
    <row r="437" spans="2:65" s="12" customFormat="1">
      <c r="B437" s="169"/>
      <c r="D437" s="159" t="s">
        <v>151</v>
      </c>
      <c r="E437" s="170" t="s">
        <v>5</v>
      </c>
      <c r="F437" s="171" t="s">
        <v>153</v>
      </c>
      <c r="H437" s="172">
        <v>19.850000000000001</v>
      </c>
      <c r="L437" s="169"/>
      <c r="M437" s="173"/>
      <c r="N437" s="174"/>
      <c r="O437" s="174"/>
      <c r="P437" s="174"/>
      <c r="Q437" s="174"/>
      <c r="R437" s="174"/>
      <c r="S437" s="174"/>
      <c r="T437" s="175"/>
      <c r="AT437" s="170" t="s">
        <v>151</v>
      </c>
      <c r="AU437" s="170" t="s">
        <v>84</v>
      </c>
      <c r="AV437" s="12" t="s">
        <v>147</v>
      </c>
      <c r="AW437" s="12" t="s">
        <v>35</v>
      </c>
      <c r="AX437" s="12" t="s">
        <v>77</v>
      </c>
      <c r="AY437" s="170" t="s">
        <v>140</v>
      </c>
    </row>
    <row r="438" spans="2:65" s="11" customFormat="1">
      <c r="B438" s="162"/>
      <c r="D438" s="159" t="s">
        <v>151</v>
      </c>
      <c r="F438" s="164" t="s">
        <v>683</v>
      </c>
      <c r="H438" s="165">
        <v>20.843</v>
      </c>
      <c r="L438" s="162"/>
      <c r="M438" s="166"/>
      <c r="N438" s="167"/>
      <c r="O438" s="167"/>
      <c r="P438" s="167"/>
      <c r="Q438" s="167"/>
      <c r="R438" s="167"/>
      <c r="S438" s="167"/>
      <c r="T438" s="168"/>
      <c r="AT438" s="163" t="s">
        <v>151</v>
      </c>
      <c r="AU438" s="163" t="s">
        <v>84</v>
      </c>
      <c r="AV438" s="11" t="s">
        <v>84</v>
      </c>
      <c r="AW438" s="11" t="s">
        <v>6</v>
      </c>
      <c r="AX438" s="11" t="s">
        <v>77</v>
      </c>
      <c r="AY438" s="163" t="s">
        <v>140</v>
      </c>
    </row>
    <row r="439" spans="2:65" s="1" customFormat="1" ht="25.5" customHeight="1">
      <c r="B439" s="147"/>
      <c r="C439" s="148" t="s">
        <v>684</v>
      </c>
      <c r="D439" s="148" t="s">
        <v>142</v>
      </c>
      <c r="E439" s="149" t="s">
        <v>685</v>
      </c>
      <c r="F439" s="150" t="s">
        <v>686</v>
      </c>
      <c r="G439" s="151" t="s">
        <v>183</v>
      </c>
      <c r="H439" s="152">
        <v>36.9</v>
      </c>
      <c r="I439" s="153"/>
      <c r="J439" s="153">
        <f>ROUND(I439*H439,2)</f>
        <v>0</v>
      </c>
      <c r="K439" s="150" t="s">
        <v>146</v>
      </c>
      <c r="L439" s="38"/>
      <c r="M439" s="154" t="s">
        <v>5</v>
      </c>
      <c r="N439" s="155" t="s">
        <v>43</v>
      </c>
      <c r="O439" s="156">
        <v>0.29399999999999998</v>
      </c>
      <c r="P439" s="156">
        <f>O439*H439</f>
        <v>10.848599999999999</v>
      </c>
      <c r="Q439" s="156">
        <v>6.28E-3</v>
      </c>
      <c r="R439" s="156">
        <f>Q439*H439</f>
        <v>0.23173199999999999</v>
      </c>
      <c r="S439" s="156">
        <v>0</v>
      </c>
      <c r="T439" s="157">
        <f>S439*H439</f>
        <v>0</v>
      </c>
      <c r="AR439" s="24" t="s">
        <v>147</v>
      </c>
      <c r="AT439" s="24" t="s">
        <v>142</v>
      </c>
      <c r="AU439" s="24" t="s">
        <v>84</v>
      </c>
      <c r="AY439" s="24" t="s">
        <v>140</v>
      </c>
      <c r="BE439" s="158">
        <f>IF(N439="základní",J439,0)</f>
        <v>0</v>
      </c>
      <c r="BF439" s="158">
        <f>IF(N439="snížená",J439,0)</f>
        <v>0</v>
      </c>
      <c r="BG439" s="158">
        <f>IF(N439="zákl. přenesená",J439,0)</f>
        <v>0</v>
      </c>
      <c r="BH439" s="158">
        <f>IF(N439="sníž. přenesená",J439,0)</f>
        <v>0</v>
      </c>
      <c r="BI439" s="158">
        <f>IF(N439="nulová",J439,0)</f>
        <v>0</v>
      </c>
      <c r="BJ439" s="24" t="s">
        <v>77</v>
      </c>
      <c r="BK439" s="158">
        <f>ROUND(I439*H439,2)</f>
        <v>0</v>
      </c>
      <c r="BL439" s="24" t="s">
        <v>147</v>
      </c>
      <c r="BM439" s="24" t="s">
        <v>687</v>
      </c>
    </row>
    <row r="440" spans="2:65" s="11" customFormat="1">
      <c r="B440" s="162"/>
      <c r="D440" s="159" t="s">
        <v>151</v>
      </c>
      <c r="E440" s="163" t="s">
        <v>5</v>
      </c>
      <c r="F440" s="164" t="s">
        <v>688</v>
      </c>
      <c r="H440" s="165">
        <v>36.9</v>
      </c>
      <c r="L440" s="162"/>
      <c r="M440" s="166"/>
      <c r="N440" s="167"/>
      <c r="O440" s="167"/>
      <c r="P440" s="167"/>
      <c r="Q440" s="167"/>
      <c r="R440" s="167"/>
      <c r="S440" s="167"/>
      <c r="T440" s="168"/>
      <c r="AT440" s="163" t="s">
        <v>151</v>
      </c>
      <c r="AU440" s="163" t="s">
        <v>84</v>
      </c>
      <c r="AV440" s="11" t="s">
        <v>84</v>
      </c>
      <c r="AW440" s="11" t="s">
        <v>35</v>
      </c>
      <c r="AX440" s="11" t="s">
        <v>72</v>
      </c>
      <c r="AY440" s="163" t="s">
        <v>140</v>
      </c>
    </row>
    <row r="441" spans="2:65" s="12" customFormat="1">
      <c r="B441" s="169"/>
      <c r="D441" s="159" t="s">
        <v>151</v>
      </c>
      <c r="E441" s="170" t="s">
        <v>5</v>
      </c>
      <c r="F441" s="171" t="s">
        <v>153</v>
      </c>
      <c r="H441" s="172">
        <v>36.9</v>
      </c>
      <c r="L441" s="169"/>
      <c r="M441" s="173"/>
      <c r="N441" s="174"/>
      <c r="O441" s="174"/>
      <c r="P441" s="174"/>
      <c r="Q441" s="174"/>
      <c r="R441" s="174"/>
      <c r="S441" s="174"/>
      <c r="T441" s="175"/>
      <c r="AT441" s="170" t="s">
        <v>151</v>
      </c>
      <c r="AU441" s="170" t="s">
        <v>84</v>
      </c>
      <c r="AV441" s="12" t="s">
        <v>147</v>
      </c>
      <c r="AW441" s="12" t="s">
        <v>35</v>
      </c>
      <c r="AX441" s="12" t="s">
        <v>77</v>
      </c>
      <c r="AY441" s="170" t="s">
        <v>140</v>
      </c>
    </row>
    <row r="442" spans="2:65" s="1" customFormat="1" ht="38.25" customHeight="1">
      <c r="B442" s="147"/>
      <c r="C442" s="148" t="s">
        <v>689</v>
      </c>
      <c r="D442" s="148" t="s">
        <v>142</v>
      </c>
      <c r="E442" s="149" t="s">
        <v>690</v>
      </c>
      <c r="F442" s="150" t="s">
        <v>691</v>
      </c>
      <c r="G442" s="151" t="s">
        <v>183</v>
      </c>
      <c r="H442" s="152">
        <v>52.771000000000001</v>
      </c>
      <c r="I442" s="153"/>
      <c r="J442" s="153">
        <f>ROUND(I442*H442,2)</f>
        <v>0</v>
      </c>
      <c r="K442" s="150" t="s">
        <v>146</v>
      </c>
      <c r="L442" s="38"/>
      <c r="M442" s="154" t="s">
        <v>5</v>
      </c>
      <c r="N442" s="155" t="s">
        <v>43</v>
      </c>
      <c r="O442" s="156">
        <v>0.245</v>
      </c>
      <c r="P442" s="156">
        <f>O442*H442</f>
        <v>12.928895000000001</v>
      </c>
      <c r="Q442" s="156">
        <v>3.48E-3</v>
      </c>
      <c r="R442" s="156">
        <f>Q442*H442</f>
        <v>0.18364308000000001</v>
      </c>
      <c r="S442" s="156">
        <v>0</v>
      </c>
      <c r="T442" s="157">
        <f>S442*H442</f>
        <v>0</v>
      </c>
      <c r="AR442" s="24" t="s">
        <v>147</v>
      </c>
      <c r="AT442" s="24" t="s">
        <v>142</v>
      </c>
      <c r="AU442" s="24" t="s">
        <v>84</v>
      </c>
      <c r="AY442" s="24" t="s">
        <v>140</v>
      </c>
      <c r="BE442" s="158">
        <f>IF(N442="základní",J442,0)</f>
        <v>0</v>
      </c>
      <c r="BF442" s="158">
        <f>IF(N442="snížená",J442,0)</f>
        <v>0</v>
      </c>
      <c r="BG442" s="158">
        <f>IF(N442="zákl. přenesená",J442,0)</f>
        <v>0</v>
      </c>
      <c r="BH442" s="158">
        <f>IF(N442="sníž. přenesená",J442,0)</f>
        <v>0</v>
      </c>
      <c r="BI442" s="158">
        <f>IF(N442="nulová",J442,0)</f>
        <v>0</v>
      </c>
      <c r="BJ442" s="24" t="s">
        <v>77</v>
      </c>
      <c r="BK442" s="158">
        <f>ROUND(I442*H442,2)</f>
        <v>0</v>
      </c>
      <c r="BL442" s="24" t="s">
        <v>147</v>
      </c>
      <c r="BM442" s="24" t="s">
        <v>692</v>
      </c>
    </row>
    <row r="443" spans="2:65" s="11" customFormat="1">
      <c r="B443" s="162"/>
      <c r="D443" s="159" t="s">
        <v>151</v>
      </c>
      <c r="E443" s="163" t="s">
        <v>5</v>
      </c>
      <c r="F443" s="164" t="s">
        <v>693</v>
      </c>
      <c r="H443" s="165">
        <v>52.771000000000001</v>
      </c>
      <c r="L443" s="162"/>
      <c r="M443" s="166"/>
      <c r="N443" s="167"/>
      <c r="O443" s="167"/>
      <c r="P443" s="167"/>
      <c r="Q443" s="167"/>
      <c r="R443" s="167"/>
      <c r="S443" s="167"/>
      <c r="T443" s="168"/>
      <c r="AT443" s="163" t="s">
        <v>151</v>
      </c>
      <c r="AU443" s="163" t="s">
        <v>84</v>
      </c>
      <c r="AV443" s="11" t="s">
        <v>84</v>
      </c>
      <c r="AW443" s="11" t="s">
        <v>35</v>
      </c>
      <c r="AX443" s="11" t="s">
        <v>72</v>
      </c>
      <c r="AY443" s="163" t="s">
        <v>140</v>
      </c>
    </row>
    <row r="444" spans="2:65" s="12" customFormat="1">
      <c r="B444" s="169"/>
      <c r="D444" s="159" t="s">
        <v>151</v>
      </c>
      <c r="E444" s="170" t="s">
        <v>5</v>
      </c>
      <c r="F444" s="171" t="s">
        <v>153</v>
      </c>
      <c r="H444" s="172">
        <v>52.771000000000001</v>
      </c>
      <c r="L444" s="169"/>
      <c r="M444" s="173"/>
      <c r="N444" s="174"/>
      <c r="O444" s="174"/>
      <c r="P444" s="174"/>
      <c r="Q444" s="174"/>
      <c r="R444" s="174"/>
      <c r="S444" s="174"/>
      <c r="T444" s="175"/>
      <c r="AT444" s="170" t="s">
        <v>151</v>
      </c>
      <c r="AU444" s="170" t="s">
        <v>84</v>
      </c>
      <c r="AV444" s="12" t="s">
        <v>147</v>
      </c>
      <c r="AW444" s="12" t="s">
        <v>35</v>
      </c>
      <c r="AX444" s="12" t="s">
        <v>77</v>
      </c>
      <c r="AY444" s="170" t="s">
        <v>140</v>
      </c>
    </row>
    <row r="445" spans="2:65" s="1" customFormat="1" ht="25.5" customHeight="1">
      <c r="B445" s="147"/>
      <c r="C445" s="148" t="s">
        <v>694</v>
      </c>
      <c r="D445" s="148" t="s">
        <v>142</v>
      </c>
      <c r="E445" s="149" t="s">
        <v>695</v>
      </c>
      <c r="F445" s="150" t="s">
        <v>696</v>
      </c>
      <c r="G445" s="151" t="s">
        <v>145</v>
      </c>
      <c r="H445" s="152">
        <v>6.0419999999999998</v>
      </c>
      <c r="I445" s="153"/>
      <c r="J445" s="153">
        <f>ROUND(I445*H445,2)</f>
        <v>0</v>
      </c>
      <c r="K445" s="150" t="s">
        <v>146</v>
      </c>
      <c r="L445" s="38"/>
      <c r="M445" s="154" t="s">
        <v>5</v>
      </c>
      <c r="N445" s="155" t="s">
        <v>43</v>
      </c>
      <c r="O445" s="156">
        <v>3.2130000000000001</v>
      </c>
      <c r="P445" s="156">
        <f>O445*H445</f>
        <v>19.412946000000002</v>
      </c>
      <c r="Q445" s="156">
        <v>2.45329</v>
      </c>
      <c r="R445" s="156">
        <f>Q445*H445</f>
        <v>14.82277818</v>
      </c>
      <c r="S445" s="156">
        <v>0</v>
      </c>
      <c r="T445" s="157">
        <f>S445*H445</f>
        <v>0</v>
      </c>
      <c r="AR445" s="24" t="s">
        <v>147</v>
      </c>
      <c r="AT445" s="24" t="s">
        <v>142</v>
      </c>
      <c r="AU445" s="24" t="s">
        <v>84</v>
      </c>
      <c r="AY445" s="24" t="s">
        <v>140</v>
      </c>
      <c r="BE445" s="158">
        <f>IF(N445="základní",J445,0)</f>
        <v>0</v>
      </c>
      <c r="BF445" s="158">
        <f>IF(N445="snížená",J445,0)</f>
        <v>0</v>
      </c>
      <c r="BG445" s="158">
        <f>IF(N445="zákl. přenesená",J445,0)</f>
        <v>0</v>
      </c>
      <c r="BH445" s="158">
        <f>IF(N445="sníž. přenesená",J445,0)</f>
        <v>0</v>
      </c>
      <c r="BI445" s="158">
        <f>IF(N445="nulová",J445,0)</f>
        <v>0</v>
      </c>
      <c r="BJ445" s="24" t="s">
        <v>77</v>
      </c>
      <c r="BK445" s="158">
        <f>ROUND(I445*H445,2)</f>
        <v>0</v>
      </c>
      <c r="BL445" s="24" t="s">
        <v>147</v>
      </c>
      <c r="BM445" s="24" t="s">
        <v>697</v>
      </c>
    </row>
    <row r="446" spans="2:65" s="1" customFormat="1" ht="175.5">
      <c r="B446" s="38"/>
      <c r="D446" s="159" t="s">
        <v>149</v>
      </c>
      <c r="F446" s="160" t="s">
        <v>698</v>
      </c>
      <c r="L446" s="38"/>
      <c r="M446" s="161"/>
      <c r="N446" s="39"/>
      <c r="O446" s="39"/>
      <c r="P446" s="39"/>
      <c r="Q446" s="39"/>
      <c r="R446" s="39"/>
      <c r="S446" s="39"/>
      <c r="T446" s="67"/>
      <c r="AT446" s="24" t="s">
        <v>149</v>
      </c>
      <c r="AU446" s="24" t="s">
        <v>84</v>
      </c>
    </row>
    <row r="447" spans="2:65" s="11" customFormat="1">
      <c r="B447" s="162"/>
      <c r="D447" s="159" t="s">
        <v>151</v>
      </c>
      <c r="E447" s="163" t="s">
        <v>5</v>
      </c>
      <c r="F447" s="164" t="s">
        <v>699</v>
      </c>
      <c r="H447" s="165">
        <v>5.4720000000000004</v>
      </c>
      <c r="L447" s="162"/>
      <c r="M447" s="166"/>
      <c r="N447" s="167"/>
      <c r="O447" s="167"/>
      <c r="P447" s="167"/>
      <c r="Q447" s="167"/>
      <c r="R447" s="167"/>
      <c r="S447" s="167"/>
      <c r="T447" s="168"/>
      <c r="AT447" s="163" t="s">
        <v>151</v>
      </c>
      <c r="AU447" s="163" t="s">
        <v>84</v>
      </c>
      <c r="AV447" s="11" t="s">
        <v>84</v>
      </c>
      <c r="AW447" s="11" t="s">
        <v>35</v>
      </c>
      <c r="AX447" s="11" t="s">
        <v>72</v>
      </c>
      <c r="AY447" s="163" t="s">
        <v>140</v>
      </c>
    </row>
    <row r="448" spans="2:65" s="11" customFormat="1">
      <c r="B448" s="162"/>
      <c r="D448" s="159" t="s">
        <v>151</v>
      </c>
      <c r="E448" s="163" t="s">
        <v>5</v>
      </c>
      <c r="F448" s="164" t="s">
        <v>700</v>
      </c>
      <c r="H448" s="165">
        <v>0.56999999999999995</v>
      </c>
      <c r="L448" s="162"/>
      <c r="M448" s="166"/>
      <c r="N448" s="167"/>
      <c r="O448" s="167"/>
      <c r="P448" s="167"/>
      <c r="Q448" s="167"/>
      <c r="R448" s="167"/>
      <c r="S448" s="167"/>
      <c r="T448" s="168"/>
      <c r="AT448" s="163" t="s">
        <v>151</v>
      </c>
      <c r="AU448" s="163" t="s">
        <v>84</v>
      </c>
      <c r="AV448" s="11" t="s">
        <v>84</v>
      </c>
      <c r="AW448" s="11" t="s">
        <v>35</v>
      </c>
      <c r="AX448" s="11" t="s">
        <v>72</v>
      </c>
      <c r="AY448" s="163" t="s">
        <v>140</v>
      </c>
    </row>
    <row r="449" spans="2:65" s="12" customFormat="1">
      <c r="B449" s="169"/>
      <c r="D449" s="159" t="s">
        <v>151</v>
      </c>
      <c r="E449" s="170" t="s">
        <v>5</v>
      </c>
      <c r="F449" s="171" t="s">
        <v>153</v>
      </c>
      <c r="H449" s="172">
        <v>6.0419999999999998</v>
      </c>
      <c r="L449" s="169"/>
      <c r="M449" s="173"/>
      <c r="N449" s="174"/>
      <c r="O449" s="174"/>
      <c r="P449" s="174"/>
      <c r="Q449" s="174"/>
      <c r="R449" s="174"/>
      <c r="S449" s="174"/>
      <c r="T449" s="175"/>
      <c r="AT449" s="170" t="s">
        <v>151</v>
      </c>
      <c r="AU449" s="170" t="s">
        <v>84</v>
      </c>
      <c r="AV449" s="12" t="s">
        <v>147</v>
      </c>
      <c r="AW449" s="12" t="s">
        <v>35</v>
      </c>
      <c r="AX449" s="12" t="s">
        <v>77</v>
      </c>
      <c r="AY449" s="170" t="s">
        <v>140</v>
      </c>
    </row>
    <row r="450" spans="2:65" s="1" customFormat="1" ht="25.5" customHeight="1">
      <c r="B450" s="147"/>
      <c r="C450" s="148" t="s">
        <v>701</v>
      </c>
      <c r="D450" s="148" t="s">
        <v>142</v>
      </c>
      <c r="E450" s="149" t="s">
        <v>702</v>
      </c>
      <c r="F450" s="150" t="s">
        <v>703</v>
      </c>
      <c r="G450" s="151" t="s">
        <v>145</v>
      </c>
      <c r="H450" s="152">
        <v>6.0419999999999998</v>
      </c>
      <c r="I450" s="153"/>
      <c r="J450" s="153">
        <f>ROUND(I450*H450,2)</f>
        <v>0</v>
      </c>
      <c r="K450" s="150" t="s">
        <v>146</v>
      </c>
      <c r="L450" s="38"/>
      <c r="M450" s="154" t="s">
        <v>5</v>
      </c>
      <c r="N450" s="155" t="s">
        <v>43</v>
      </c>
      <c r="O450" s="156">
        <v>2.7</v>
      </c>
      <c r="P450" s="156">
        <f>O450*H450</f>
        <v>16.313400000000001</v>
      </c>
      <c r="Q450" s="156">
        <v>0</v>
      </c>
      <c r="R450" s="156">
        <f>Q450*H450</f>
        <v>0</v>
      </c>
      <c r="S450" s="156">
        <v>0</v>
      </c>
      <c r="T450" s="157">
        <f>S450*H450</f>
        <v>0</v>
      </c>
      <c r="AR450" s="24" t="s">
        <v>147</v>
      </c>
      <c r="AT450" s="24" t="s">
        <v>142</v>
      </c>
      <c r="AU450" s="24" t="s">
        <v>84</v>
      </c>
      <c r="AY450" s="24" t="s">
        <v>140</v>
      </c>
      <c r="BE450" s="158">
        <f>IF(N450="základní",J450,0)</f>
        <v>0</v>
      </c>
      <c r="BF450" s="158">
        <f>IF(N450="snížená",J450,0)</f>
        <v>0</v>
      </c>
      <c r="BG450" s="158">
        <f>IF(N450="zákl. přenesená",J450,0)</f>
        <v>0</v>
      </c>
      <c r="BH450" s="158">
        <f>IF(N450="sníž. přenesená",J450,0)</f>
        <v>0</v>
      </c>
      <c r="BI450" s="158">
        <f>IF(N450="nulová",J450,0)</f>
        <v>0</v>
      </c>
      <c r="BJ450" s="24" t="s">
        <v>77</v>
      </c>
      <c r="BK450" s="158">
        <f>ROUND(I450*H450,2)</f>
        <v>0</v>
      </c>
      <c r="BL450" s="24" t="s">
        <v>147</v>
      </c>
      <c r="BM450" s="24" t="s">
        <v>704</v>
      </c>
    </row>
    <row r="451" spans="2:65" s="1" customFormat="1" ht="81">
      <c r="B451" s="38"/>
      <c r="D451" s="159" t="s">
        <v>149</v>
      </c>
      <c r="F451" s="160" t="s">
        <v>705</v>
      </c>
      <c r="L451" s="38"/>
      <c r="M451" s="161"/>
      <c r="N451" s="39"/>
      <c r="O451" s="39"/>
      <c r="P451" s="39"/>
      <c r="Q451" s="39"/>
      <c r="R451" s="39"/>
      <c r="S451" s="39"/>
      <c r="T451" s="67"/>
      <c r="AT451" s="24" t="s">
        <v>149</v>
      </c>
      <c r="AU451" s="24" t="s">
        <v>84</v>
      </c>
    </row>
    <row r="452" spans="2:65" s="1" customFormat="1" ht="25.5" customHeight="1">
      <c r="B452" s="147"/>
      <c r="C452" s="148" t="s">
        <v>706</v>
      </c>
      <c r="D452" s="148" t="s">
        <v>142</v>
      </c>
      <c r="E452" s="149" t="s">
        <v>707</v>
      </c>
      <c r="F452" s="150" t="s">
        <v>708</v>
      </c>
      <c r="G452" s="151" t="s">
        <v>145</v>
      </c>
      <c r="H452" s="152">
        <v>11.512</v>
      </c>
      <c r="I452" s="153"/>
      <c r="J452" s="153">
        <f>ROUND(I452*H452,2)</f>
        <v>0</v>
      </c>
      <c r="K452" s="150" t="s">
        <v>146</v>
      </c>
      <c r="L452" s="38"/>
      <c r="M452" s="154" t="s">
        <v>5</v>
      </c>
      <c r="N452" s="155" t="s">
        <v>43</v>
      </c>
      <c r="O452" s="156">
        <v>2.9460000000000002</v>
      </c>
      <c r="P452" s="156">
        <f>O452*H452</f>
        <v>33.914352000000001</v>
      </c>
      <c r="Q452" s="156">
        <v>0.60599999999999998</v>
      </c>
      <c r="R452" s="156">
        <f>Q452*H452</f>
        <v>6.9762719999999998</v>
      </c>
      <c r="S452" s="156">
        <v>0</v>
      </c>
      <c r="T452" s="157">
        <f>S452*H452</f>
        <v>0</v>
      </c>
      <c r="AR452" s="24" t="s">
        <v>147</v>
      </c>
      <c r="AT452" s="24" t="s">
        <v>142</v>
      </c>
      <c r="AU452" s="24" t="s">
        <v>84</v>
      </c>
      <c r="AY452" s="24" t="s">
        <v>140</v>
      </c>
      <c r="BE452" s="158">
        <f>IF(N452="základní",J452,0)</f>
        <v>0</v>
      </c>
      <c r="BF452" s="158">
        <f>IF(N452="snížená",J452,0)</f>
        <v>0</v>
      </c>
      <c r="BG452" s="158">
        <f>IF(N452="zákl. přenesená",J452,0)</f>
        <v>0</v>
      </c>
      <c r="BH452" s="158">
        <f>IF(N452="sníž. přenesená",J452,0)</f>
        <v>0</v>
      </c>
      <c r="BI452" s="158">
        <f>IF(N452="nulová",J452,0)</f>
        <v>0</v>
      </c>
      <c r="BJ452" s="24" t="s">
        <v>77</v>
      </c>
      <c r="BK452" s="158">
        <f>ROUND(I452*H452,2)</f>
        <v>0</v>
      </c>
      <c r="BL452" s="24" t="s">
        <v>147</v>
      </c>
      <c r="BM452" s="24" t="s">
        <v>709</v>
      </c>
    </row>
    <row r="453" spans="2:65" s="1" customFormat="1" ht="40.5">
      <c r="B453" s="38"/>
      <c r="D453" s="159" t="s">
        <v>149</v>
      </c>
      <c r="F453" s="160" t="s">
        <v>710</v>
      </c>
      <c r="L453" s="38"/>
      <c r="M453" s="161"/>
      <c r="N453" s="39"/>
      <c r="O453" s="39"/>
      <c r="P453" s="39"/>
      <c r="Q453" s="39"/>
      <c r="R453" s="39"/>
      <c r="S453" s="39"/>
      <c r="T453" s="67"/>
      <c r="AT453" s="24" t="s">
        <v>149</v>
      </c>
      <c r="AU453" s="24" t="s">
        <v>84</v>
      </c>
    </row>
    <row r="454" spans="2:65" s="11" customFormat="1">
      <c r="B454" s="162"/>
      <c r="D454" s="159" t="s">
        <v>151</v>
      </c>
      <c r="E454" s="163" t="s">
        <v>5</v>
      </c>
      <c r="F454" s="164" t="s">
        <v>711</v>
      </c>
      <c r="H454" s="165">
        <v>11.512</v>
      </c>
      <c r="L454" s="162"/>
      <c r="M454" s="166"/>
      <c r="N454" s="167"/>
      <c r="O454" s="167"/>
      <c r="P454" s="167"/>
      <c r="Q454" s="167"/>
      <c r="R454" s="167"/>
      <c r="S454" s="167"/>
      <c r="T454" s="168"/>
      <c r="AT454" s="163" t="s">
        <v>151</v>
      </c>
      <c r="AU454" s="163" t="s">
        <v>84</v>
      </c>
      <c r="AV454" s="11" t="s">
        <v>84</v>
      </c>
      <c r="AW454" s="11" t="s">
        <v>35</v>
      </c>
      <c r="AX454" s="11" t="s">
        <v>72</v>
      </c>
      <c r="AY454" s="163" t="s">
        <v>140</v>
      </c>
    </row>
    <row r="455" spans="2:65" s="12" customFormat="1">
      <c r="B455" s="169"/>
      <c r="D455" s="159" t="s">
        <v>151</v>
      </c>
      <c r="E455" s="170" t="s">
        <v>5</v>
      </c>
      <c r="F455" s="171" t="s">
        <v>153</v>
      </c>
      <c r="H455" s="172">
        <v>11.512</v>
      </c>
      <c r="L455" s="169"/>
      <c r="M455" s="173"/>
      <c r="N455" s="174"/>
      <c r="O455" s="174"/>
      <c r="P455" s="174"/>
      <c r="Q455" s="174"/>
      <c r="R455" s="174"/>
      <c r="S455" s="174"/>
      <c r="T455" s="175"/>
      <c r="AT455" s="170" t="s">
        <v>151</v>
      </c>
      <c r="AU455" s="170" t="s">
        <v>84</v>
      </c>
      <c r="AV455" s="12" t="s">
        <v>147</v>
      </c>
      <c r="AW455" s="12" t="s">
        <v>35</v>
      </c>
      <c r="AX455" s="12" t="s">
        <v>77</v>
      </c>
      <c r="AY455" s="170" t="s">
        <v>140</v>
      </c>
    </row>
    <row r="456" spans="2:65" s="1" customFormat="1" ht="16.5" customHeight="1">
      <c r="B456" s="147"/>
      <c r="C456" s="148" t="s">
        <v>712</v>
      </c>
      <c r="D456" s="148" t="s">
        <v>142</v>
      </c>
      <c r="E456" s="149" t="s">
        <v>713</v>
      </c>
      <c r="F456" s="150" t="s">
        <v>714</v>
      </c>
      <c r="G456" s="151" t="s">
        <v>183</v>
      </c>
      <c r="H456" s="152">
        <v>11.821999999999999</v>
      </c>
      <c r="I456" s="153"/>
      <c r="J456" s="153">
        <f>ROUND(I456*H456,2)</f>
        <v>0</v>
      </c>
      <c r="K456" s="150" t="s">
        <v>146</v>
      </c>
      <c r="L456" s="38"/>
      <c r="M456" s="154" t="s">
        <v>5</v>
      </c>
      <c r="N456" s="155" t="s">
        <v>43</v>
      </c>
      <c r="O456" s="156">
        <v>0.39600000000000002</v>
      </c>
      <c r="P456" s="156">
        <f>O456*H456</f>
        <v>4.6815119999999997</v>
      </c>
      <c r="Q456" s="156">
        <v>1.3520000000000001E-2</v>
      </c>
      <c r="R456" s="156">
        <f>Q456*H456</f>
        <v>0.15983343999999999</v>
      </c>
      <c r="S456" s="156">
        <v>0</v>
      </c>
      <c r="T456" s="157">
        <f>S456*H456</f>
        <v>0</v>
      </c>
      <c r="AR456" s="24" t="s">
        <v>147</v>
      </c>
      <c r="AT456" s="24" t="s">
        <v>142</v>
      </c>
      <c r="AU456" s="24" t="s">
        <v>84</v>
      </c>
      <c r="AY456" s="24" t="s">
        <v>140</v>
      </c>
      <c r="BE456" s="158">
        <f>IF(N456="základní",J456,0)</f>
        <v>0</v>
      </c>
      <c r="BF456" s="158">
        <f>IF(N456="snížená",J456,0)</f>
        <v>0</v>
      </c>
      <c r="BG456" s="158">
        <f>IF(N456="zákl. přenesená",J456,0)</f>
        <v>0</v>
      </c>
      <c r="BH456" s="158">
        <f>IF(N456="sníž. přenesená",J456,0)</f>
        <v>0</v>
      </c>
      <c r="BI456" s="158">
        <f>IF(N456="nulová",J456,0)</f>
        <v>0</v>
      </c>
      <c r="BJ456" s="24" t="s">
        <v>77</v>
      </c>
      <c r="BK456" s="158">
        <f>ROUND(I456*H456,2)</f>
        <v>0</v>
      </c>
      <c r="BL456" s="24" t="s">
        <v>147</v>
      </c>
      <c r="BM456" s="24" t="s">
        <v>715</v>
      </c>
    </row>
    <row r="457" spans="2:65" s="11" customFormat="1">
      <c r="B457" s="162"/>
      <c r="D457" s="159" t="s">
        <v>151</v>
      </c>
      <c r="E457" s="163" t="s">
        <v>5</v>
      </c>
      <c r="F457" s="164" t="s">
        <v>716</v>
      </c>
      <c r="H457" s="165">
        <v>11.821999999999999</v>
      </c>
      <c r="L457" s="162"/>
      <c r="M457" s="166"/>
      <c r="N457" s="167"/>
      <c r="O457" s="167"/>
      <c r="P457" s="167"/>
      <c r="Q457" s="167"/>
      <c r="R457" s="167"/>
      <c r="S457" s="167"/>
      <c r="T457" s="168"/>
      <c r="AT457" s="163" t="s">
        <v>151</v>
      </c>
      <c r="AU457" s="163" t="s">
        <v>84</v>
      </c>
      <c r="AV457" s="11" t="s">
        <v>84</v>
      </c>
      <c r="AW457" s="11" t="s">
        <v>35</v>
      </c>
      <c r="AX457" s="11" t="s">
        <v>72</v>
      </c>
      <c r="AY457" s="163" t="s">
        <v>140</v>
      </c>
    </row>
    <row r="458" spans="2:65" s="12" customFormat="1">
      <c r="B458" s="169"/>
      <c r="D458" s="159" t="s">
        <v>151</v>
      </c>
      <c r="E458" s="170" t="s">
        <v>5</v>
      </c>
      <c r="F458" s="171" t="s">
        <v>153</v>
      </c>
      <c r="H458" s="172">
        <v>11.821999999999999</v>
      </c>
      <c r="L458" s="169"/>
      <c r="M458" s="173"/>
      <c r="N458" s="174"/>
      <c r="O458" s="174"/>
      <c r="P458" s="174"/>
      <c r="Q458" s="174"/>
      <c r="R458" s="174"/>
      <c r="S458" s="174"/>
      <c r="T458" s="175"/>
      <c r="AT458" s="170" t="s">
        <v>151</v>
      </c>
      <c r="AU458" s="170" t="s">
        <v>84</v>
      </c>
      <c r="AV458" s="12" t="s">
        <v>147</v>
      </c>
      <c r="AW458" s="12" t="s">
        <v>35</v>
      </c>
      <c r="AX458" s="12" t="s">
        <v>77</v>
      </c>
      <c r="AY458" s="170" t="s">
        <v>140</v>
      </c>
    </row>
    <row r="459" spans="2:65" s="1" customFormat="1" ht="16.5" customHeight="1">
      <c r="B459" s="147"/>
      <c r="C459" s="148" t="s">
        <v>717</v>
      </c>
      <c r="D459" s="148" t="s">
        <v>142</v>
      </c>
      <c r="E459" s="149" t="s">
        <v>718</v>
      </c>
      <c r="F459" s="150" t="s">
        <v>719</v>
      </c>
      <c r="G459" s="151" t="s">
        <v>183</v>
      </c>
      <c r="H459" s="152">
        <v>11.821999999999999</v>
      </c>
      <c r="I459" s="153"/>
      <c r="J459" s="153">
        <f>ROUND(I459*H459,2)</f>
        <v>0</v>
      </c>
      <c r="K459" s="150" t="s">
        <v>146</v>
      </c>
      <c r="L459" s="38"/>
      <c r="M459" s="154" t="s">
        <v>5</v>
      </c>
      <c r="N459" s="155" t="s">
        <v>43</v>
      </c>
      <c r="O459" s="156">
        <v>0.24</v>
      </c>
      <c r="P459" s="156">
        <f>O459*H459</f>
        <v>2.8372799999999998</v>
      </c>
      <c r="Q459" s="156">
        <v>0</v>
      </c>
      <c r="R459" s="156">
        <f>Q459*H459</f>
        <v>0</v>
      </c>
      <c r="S459" s="156">
        <v>0</v>
      </c>
      <c r="T459" s="157">
        <f>S459*H459</f>
        <v>0</v>
      </c>
      <c r="AR459" s="24" t="s">
        <v>147</v>
      </c>
      <c r="AT459" s="24" t="s">
        <v>142</v>
      </c>
      <c r="AU459" s="24" t="s">
        <v>84</v>
      </c>
      <c r="AY459" s="24" t="s">
        <v>140</v>
      </c>
      <c r="BE459" s="158">
        <f>IF(N459="základní",J459,0)</f>
        <v>0</v>
      </c>
      <c r="BF459" s="158">
        <f>IF(N459="snížená",J459,0)</f>
        <v>0</v>
      </c>
      <c r="BG459" s="158">
        <f>IF(N459="zákl. přenesená",J459,0)</f>
        <v>0</v>
      </c>
      <c r="BH459" s="158">
        <f>IF(N459="sníž. přenesená",J459,0)</f>
        <v>0</v>
      </c>
      <c r="BI459" s="158">
        <f>IF(N459="nulová",J459,0)</f>
        <v>0</v>
      </c>
      <c r="BJ459" s="24" t="s">
        <v>77</v>
      </c>
      <c r="BK459" s="158">
        <f>ROUND(I459*H459,2)</f>
        <v>0</v>
      </c>
      <c r="BL459" s="24" t="s">
        <v>147</v>
      </c>
      <c r="BM459" s="24" t="s">
        <v>720</v>
      </c>
    </row>
    <row r="460" spans="2:65" s="1" customFormat="1" ht="16.5" customHeight="1">
      <c r="B460" s="147"/>
      <c r="C460" s="148" t="s">
        <v>721</v>
      </c>
      <c r="D460" s="148" t="s">
        <v>142</v>
      </c>
      <c r="E460" s="149" t="s">
        <v>722</v>
      </c>
      <c r="F460" s="150" t="s">
        <v>723</v>
      </c>
      <c r="G460" s="151" t="s">
        <v>183</v>
      </c>
      <c r="H460" s="152">
        <v>20.16</v>
      </c>
      <c r="I460" s="153"/>
      <c r="J460" s="153">
        <f>ROUND(I460*H460,2)</f>
        <v>0</v>
      </c>
      <c r="K460" s="150" t="s">
        <v>146</v>
      </c>
      <c r="L460" s="38"/>
      <c r="M460" s="154" t="s">
        <v>5</v>
      </c>
      <c r="N460" s="155" t="s">
        <v>43</v>
      </c>
      <c r="O460" s="156">
        <v>0.63800000000000001</v>
      </c>
      <c r="P460" s="156">
        <f>O460*H460</f>
        <v>12.862080000000001</v>
      </c>
      <c r="Q460" s="156">
        <v>1.4630000000000001E-2</v>
      </c>
      <c r="R460" s="156">
        <f>Q460*H460</f>
        <v>0.2949408</v>
      </c>
      <c r="S460" s="156">
        <v>0</v>
      </c>
      <c r="T460" s="157">
        <f>S460*H460</f>
        <v>0</v>
      </c>
      <c r="AR460" s="24" t="s">
        <v>147</v>
      </c>
      <c r="AT460" s="24" t="s">
        <v>142</v>
      </c>
      <c r="AU460" s="24" t="s">
        <v>84</v>
      </c>
      <c r="AY460" s="24" t="s">
        <v>140</v>
      </c>
      <c r="BE460" s="158">
        <f>IF(N460="základní",J460,0)</f>
        <v>0</v>
      </c>
      <c r="BF460" s="158">
        <f>IF(N460="snížená",J460,0)</f>
        <v>0</v>
      </c>
      <c r="BG460" s="158">
        <f>IF(N460="zákl. přenesená",J460,0)</f>
        <v>0</v>
      </c>
      <c r="BH460" s="158">
        <f>IF(N460="sníž. přenesená",J460,0)</f>
        <v>0</v>
      </c>
      <c r="BI460" s="158">
        <f>IF(N460="nulová",J460,0)</f>
        <v>0</v>
      </c>
      <c r="BJ460" s="24" t="s">
        <v>77</v>
      </c>
      <c r="BK460" s="158">
        <f>ROUND(I460*H460,2)</f>
        <v>0</v>
      </c>
      <c r="BL460" s="24" t="s">
        <v>147</v>
      </c>
      <c r="BM460" s="24" t="s">
        <v>724</v>
      </c>
    </row>
    <row r="461" spans="2:65" s="11" customFormat="1">
      <c r="B461" s="162"/>
      <c r="D461" s="159" t="s">
        <v>151</v>
      </c>
      <c r="E461" s="163" t="s">
        <v>5</v>
      </c>
      <c r="F461" s="164" t="s">
        <v>725</v>
      </c>
      <c r="H461" s="165">
        <v>20.16</v>
      </c>
      <c r="L461" s="162"/>
      <c r="M461" s="166"/>
      <c r="N461" s="167"/>
      <c r="O461" s="167"/>
      <c r="P461" s="167"/>
      <c r="Q461" s="167"/>
      <c r="R461" s="167"/>
      <c r="S461" s="167"/>
      <c r="T461" s="168"/>
      <c r="AT461" s="163" t="s">
        <v>151</v>
      </c>
      <c r="AU461" s="163" t="s">
        <v>84</v>
      </c>
      <c r="AV461" s="11" t="s">
        <v>84</v>
      </c>
      <c r="AW461" s="11" t="s">
        <v>35</v>
      </c>
      <c r="AX461" s="11" t="s">
        <v>72</v>
      </c>
      <c r="AY461" s="163" t="s">
        <v>140</v>
      </c>
    </row>
    <row r="462" spans="2:65" s="12" customFormat="1">
      <c r="B462" s="169"/>
      <c r="D462" s="159" t="s">
        <v>151</v>
      </c>
      <c r="E462" s="170" t="s">
        <v>5</v>
      </c>
      <c r="F462" s="171" t="s">
        <v>153</v>
      </c>
      <c r="H462" s="172">
        <v>20.16</v>
      </c>
      <c r="L462" s="169"/>
      <c r="M462" s="173"/>
      <c r="N462" s="174"/>
      <c r="O462" s="174"/>
      <c r="P462" s="174"/>
      <c r="Q462" s="174"/>
      <c r="R462" s="174"/>
      <c r="S462" s="174"/>
      <c r="T462" s="175"/>
      <c r="AT462" s="170" t="s">
        <v>151</v>
      </c>
      <c r="AU462" s="170" t="s">
        <v>84</v>
      </c>
      <c r="AV462" s="12" t="s">
        <v>147</v>
      </c>
      <c r="AW462" s="12" t="s">
        <v>35</v>
      </c>
      <c r="AX462" s="12" t="s">
        <v>77</v>
      </c>
      <c r="AY462" s="170" t="s">
        <v>140</v>
      </c>
    </row>
    <row r="463" spans="2:65" s="1" customFormat="1" ht="16.5" customHeight="1">
      <c r="B463" s="147"/>
      <c r="C463" s="148" t="s">
        <v>726</v>
      </c>
      <c r="D463" s="148" t="s">
        <v>142</v>
      </c>
      <c r="E463" s="149" t="s">
        <v>727</v>
      </c>
      <c r="F463" s="150" t="s">
        <v>728</v>
      </c>
      <c r="G463" s="151" t="s">
        <v>183</v>
      </c>
      <c r="H463" s="152">
        <v>20.16</v>
      </c>
      <c r="I463" s="153"/>
      <c r="J463" s="153">
        <f>ROUND(I463*H463,2)</f>
        <v>0</v>
      </c>
      <c r="K463" s="150" t="s">
        <v>146</v>
      </c>
      <c r="L463" s="38"/>
      <c r="M463" s="154" t="s">
        <v>5</v>
      </c>
      <c r="N463" s="155" t="s">
        <v>43</v>
      </c>
      <c r="O463" s="156">
        <v>0.29499999999999998</v>
      </c>
      <c r="P463" s="156">
        <f>O463*H463</f>
        <v>5.9471999999999996</v>
      </c>
      <c r="Q463" s="156">
        <v>0</v>
      </c>
      <c r="R463" s="156">
        <f>Q463*H463</f>
        <v>0</v>
      </c>
      <c r="S463" s="156">
        <v>0</v>
      </c>
      <c r="T463" s="157">
        <f>S463*H463</f>
        <v>0</v>
      </c>
      <c r="AR463" s="24" t="s">
        <v>147</v>
      </c>
      <c r="AT463" s="24" t="s">
        <v>142</v>
      </c>
      <c r="AU463" s="24" t="s">
        <v>84</v>
      </c>
      <c r="AY463" s="24" t="s">
        <v>140</v>
      </c>
      <c r="BE463" s="158">
        <f>IF(N463="základní",J463,0)</f>
        <v>0</v>
      </c>
      <c r="BF463" s="158">
        <f>IF(N463="snížená",J463,0)</f>
        <v>0</v>
      </c>
      <c r="BG463" s="158">
        <f>IF(N463="zákl. přenesená",J463,0)</f>
        <v>0</v>
      </c>
      <c r="BH463" s="158">
        <f>IF(N463="sníž. přenesená",J463,0)</f>
        <v>0</v>
      </c>
      <c r="BI463" s="158">
        <f>IF(N463="nulová",J463,0)</f>
        <v>0</v>
      </c>
      <c r="BJ463" s="24" t="s">
        <v>77</v>
      </c>
      <c r="BK463" s="158">
        <f>ROUND(I463*H463,2)</f>
        <v>0</v>
      </c>
      <c r="BL463" s="24" t="s">
        <v>147</v>
      </c>
      <c r="BM463" s="24" t="s">
        <v>729</v>
      </c>
    </row>
    <row r="464" spans="2:65" s="1" customFormat="1" ht="16.5" customHeight="1">
      <c r="B464" s="147"/>
      <c r="C464" s="148" t="s">
        <v>730</v>
      </c>
      <c r="D464" s="148" t="s">
        <v>142</v>
      </c>
      <c r="E464" s="149" t="s">
        <v>731</v>
      </c>
      <c r="F464" s="150" t="s">
        <v>732</v>
      </c>
      <c r="G464" s="151" t="s">
        <v>225</v>
      </c>
      <c r="H464" s="152">
        <v>0.01</v>
      </c>
      <c r="I464" s="153"/>
      <c r="J464" s="153">
        <f>ROUND(I464*H464,2)</f>
        <v>0</v>
      </c>
      <c r="K464" s="150" t="s">
        <v>146</v>
      </c>
      <c r="L464" s="38"/>
      <c r="M464" s="154" t="s">
        <v>5</v>
      </c>
      <c r="N464" s="155" t="s">
        <v>43</v>
      </c>
      <c r="O464" s="156">
        <v>15.231</v>
      </c>
      <c r="P464" s="156">
        <f>O464*H464</f>
        <v>0.15231</v>
      </c>
      <c r="Q464" s="156">
        <v>1.0530600000000001</v>
      </c>
      <c r="R464" s="156">
        <f>Q464*H464</f>
        <v>1.0530600000000001E-2</v>
      </c>
      <c r="S464" s="156">
        <v>0</v>
      </c>
      <c r="T464" s="157">
        <f>S464*H464</f>
        <v>0</v>
      </c>
      <c r="AR464" s="24" t="s">
        <v>147</v>
      </c>
      <c r="AT464" s="24" t="s">
        <v>142</v>
      </c>
      <c r="AU464" s="24" t="s">
        <v>84</v>
      </c>
      <c r="AY464" s="24" t="s">
        <v>140</v>
      </c>
      <c r="BE464" s="158">
        <f>IF(N464="základní",J464,0)</f>
        <v>0</v>
      </c>
      <c r="BF464" s="158">
        <f>IF(N464="snížená",J464,0)</f>
        <v>0</v>
      </c>
      <c r="BG464" s="158">
        <f>IF(N464="zákl. přenesená",J464,0)</f>
        <v>0</v>
      </c>
      <c r="BH464" s="158">
        <f>IF(N464="sníž. přenesená",J464,0)</f>
        <v>0</v>
      </c>
      <c r="BI464" s="158">
        <f>IF(N464="nulová",J464,0)</f>
        <v>0</v>
      </c>
      <c r="BJ464" s="24" t="s">
        <v>77</v>
      </c>
      <c r="BK464" s="158">
        <f>ROUND(I464*H464,2)</f>
        <v>0</v>
      </c>
      <c r="BL464" s="24" t="s">
        <v>147</v>
      </c>
      <c r="BM464" s="24" t="s">
        <v>733</v>
      </c>
    </row>
    <row r="465" spans="2:65" s="11" customFormat="1">
      <c r="B465" s="162"/>
      <c r="D465" s="159" t="s">
        <v>151</v>
      </c>
      <c r="E465" s="163" t="s">
        <v>5</v>
      </c>
      <c r="F465" s="164" t="s">
        <v>734</v>
      </c>
      <c r="H465" s="165">
        <v>0.01</v>
      </c>
      <c r="L465" s="162"/>
      <c r="M465" s="166"/>
      <c r="N465" s="167"/>
      <c r="O465" s="167"/>
      <c r="P465" s="167"/>
      <c r="Q465" s="167"/>
      <c r="R465" s="167"/>
      <c r="S465" s="167"/>
      <c r="T465" s="168"/>
      <c r="AT465" s="163" t="s">
        <v>151</v>
      </c>
      <c r="AU465" s="163" t="s">
        <v>84</v>
      </c>
      <c r="AV465" s="11" t="s">
        <v>84</v>
      </c>
      <c r="AW465" s="11" t="s">
        <v>35</v>
      </c>
      <c r="AX465" s="11" t="s">
        <v>72</v>
      </c>
      <c r="AY465" s="163" t="s">
        <v>140</v>
      </c>
    </row>
    <row r="466" spans="2:65" s="12" customFormat="1">
      <c r="B466" s="169"/>
      <c r="D466" s="159" t="s">
        <v>151</v>
      </c>
      <c r="E466" s="170" t="s">
        <v>5</v>
      </c>
      <c r="F466" s="171" t="s">
        <v>153</v>
      </c>
      <c r="H466" s="172">
        <v>0.01</v>
      </c>
      <c r="L466" s="169"/>
      <c r="M466" s="173"/>
      <c r="N466" s="174"/>
      <c r="O466" s="174"/>
      <c r="P466" s="174"/>
      <c r="Q466" s="174"/>
      <c r="R466" s="174"/>
      <c r="S466" s="174"/>
      <c r="T466" s="175"/>
      <c r="AT466" s="170" t="s">
        <v>151</v>
      </c>
      <c r="AU466" s="170" t="s">
        <v>84</v>
      </c>
      <c r="AV466" s="12" t="s">
        <v>147</v>
      </c>
      <c r="AW466" s="12" t="s">
        <v>35</v>
      </c>
      <c r="AX466" s="12" t="s">
        <v>77</v>
      </c>
      <c r="AY466" s="170" t="s">
        <v>140</v>
      </c>
    </row>
    <row r="467" spans="2:65" s="1" customFormat="1" ht="25.5" customHeight="1">
      <c r="B467" s="147"/>
      <c r="C467" s="148" t="s">
        <v>735</v>
      </c>
      <c r="D467" s="148" t="s">
        <v>142</v>
      </c>
      <c r="E467" s="149" t="s">
        <v>736</v>
      </c>
      <c r="F467" s="150" t="s">
        <v>737</v>
      </c>
      <c r="G467" s="151" t="s">
        <v>183</v>
      </c>
      <c r="H467" s="152">
        <v>3.63</v>
      </c>
      <c r="I467" s="153"/>
      <c r="J467" s="153">
        <f>ROUND(I467*H467,2)</f>
        <v>0</v>
      </c>
      <c r="K467" s="150" t="s">
        <v>146</v>
      </c>
      <c r="L467" s="38"/>
      <c r="M467" s="154" t="s">
        <v>5</v>
      </c>
      <c r="N467" s="155" t="s">
        <v>43</v>
      </c>
      <c r="O467" s="156">
        <v>0.63</v>
      </c>
      <c r="P467" s="156">
        <f>O467*H467</f>
        <v>2.2869000000000002</v>
      </c>
      <c r="Q467" s="156">
        <v>0.105</v>
      </c>
      <c r="R467" s="156">
        <f>Q467*H467</f>
        <v>0.38114999999999999</v>
      </c>
      <c r="S467" s="156">
        <v>0</v>
      </c>
      <c r="T467" s="157">
        <f>S467*H467</f>
        <v>0</v>
      </c>
      <c r="AR467" s="24" t="s">
        <v>147</v>
      </c>
      <c r="AT467" s="24" t="s">
        <v>142</v>
      </c>
      <c r="AU467" s="24" t="s">
        <v>84</v>
      </c>
      <c r="AY467" s="24" t="s">
        <v>140</v>
      </c>
      <c r="BE467" s="158">
        <f>IF(N467="základní",J467,0)</f>
        <v>0</v>
      </c>
      <c r="BF467" s="158">
        <f>IF(N467="snížená",J467,0)</f>
        <v>0</v>
      </c>
      <c r="BG467" s="158">
        <f>IF(N467="zákl. přenesená",J467,0)</f>
        <v>0</v>
      </c>
      <c r="BH467" s="158">
        <f>IF(N467="sníž. přenesená",J467,0)</f>
        <v>0</v>
      </c>
      <c r="BI467" s="158">
        <f>IF(N467="nulová",J467,0)</f>
        <v>0</v>
      </c>
      <c r="BJ467" s="24" t="s">
        <v>77</v>
      </c>
      <c r="BK467" s="158">
        <f>ROUND(I467*H467,2)</f>
        <v>0</v>
      </c>
      <c r="BL467" s="24" t="s">
        <v>147</v>
      </c>
      <c r="BM467" s="24" t="s">
        <v>738</v>
      </c>
    </row>
    <row r="468" spans="2:65" s="1" customFormat="1" ht="135">
      <c r="B468" s="38"/>
      <c r="D468" s="159" t="s">
        <v>149</v>
      </c>
      <c r="F468" s="160" t="s">
        <v>739</v>
      </c>
      <c r="L468" s="38"/>
      <c r="M468" s="161"/>
      <c r="N468" s="39"/>
      <c r="O468" s="39"/>
      <c r="P468" s="39"/>
      <c r="Q468" s="39"/>
      <c r="R468" s="39"/>
      <c r="S468" s="39"/>
      <c r="T468" s="67"/>
      <c r="AT468" s="24" t="s">
        <v>149</v>
      </c>
      <c r="AU468" s="24" t="s">
        <v>84</v>
      </c>
    </row>
    <row r="469" spans="2:65" s="11" customFormat="1">
      <c r="B469" s="162"/>
      <c r="D469" s="159" t="s">
        <v>151</v>
      </c>
      <c r="E469" s="163" t="s">
        <v>5</v>
      </c>
      <c r="F469" s="164" t="s">
        <v>740</v>
      </c>
      <c r="H469" s="165">
        <v>3.63</v>
      </c>
      <c r="L469" s="162"/>
      <c r="M469" s="166"/>
      <c r="N469" s="167"/>
      <c r="O469" s="167"/>
      <c r="P469" s="167"/>
      <c r="Q469" s="167"/>
      <c r="R469" s="167"/>
      <c r="S469" s="167"/>
      <c r="T469" s="168"/>
      <c r="AT469" s="163" t="s">
        <v>151</v>
      </c>
      <c r="AU469" s="163" t="s">
        <v>84</v>
      </c>
      <c r="AV469" s="11" t="s">
        <v>84</v>
      </c>
      <c r="AW469" s="11" t="s">
        <v>35</v>
      </c>
      <c r="AX469" s="11" t="s">
        <v>72</v>
      </c>
      <c r="AY469" s="163" t="s">
        <v>140</v>
      </c>
    </row>
    <row r="470" spans="2:65" s="12" customFormat="1">
      <c r="B470" s="169"/>
      <c r="D470" s="159" t="s">
        <v>151</v>
      </c>
      <c r="E470" s="170" t="s">
        <v>5</v>
      </c>
      <c r="F470" s="171" t="s">
        <v>153</v>
      </c>
      <c r="H470" s="172">
        <v>3.63</v>
      </c>
      <c r="L470" s="169"/>
      <c r="M470" s="173"/>
      <c r="N470" s="174"/>
      <c r="O470" s="174"/>
      <c r="P470" s="174"/>
      <c r="Q470" s="174"/>
      <c r="R470" s="174"/>
      <c r="S470" s="174"/>
      <c r="T470" s="175"/>
      <c r="AT470" s="170" t="s">
        <v>151</v>
      </c>
      <c r="AU470" s="170" t="s">
        <v>84</v>
      </c>
      <c r="AV470" s="12" t="s">
        <v>147</v>
      </c>
      <c r="AW470" s="12" t="s">
        <v>35</v>
      </c>
      <c r="AX470" s="12" t="s">
        <v>77</v>
      </c>
      <c r="AY470" s="170" t="s">
        <v>140</v>
      </c>
    </row>
    <row r="471" spans="2:65" s="1" customFormat="1" ht="25.5" customHeight="1">
      <c r="B471" s="147"/>
      <c r="C471" s="148" t="s">
        <v>741</v>
      </c>
      <c r="D471" s="148" t="s">
        <v>142</v>
      </c>
      <c r="E471" s="149" t="s">
        <v>742</v>
      </c>
      <c r="F471" s="150" t="s">
        <v>743</v>
      </c>
      <c r="G471" s="151" t="s">
        <v>183</v>
      </c>
      <c r="H471" s="152">
        <v>4.3499999999999996</v>
      </c>
      <c r="I471" s="153"/>
      <c r="J471" s="153">
        <f>ROUND(I471*H471,2)</f>
        <v>0</v>
      </c>
      <c r="K471" s="150" t="s">
        <v>146</v>
      </c>
      <c r="L471" s="38"/>
      <c r="M471" s="154" t="s">
        <v>5</v>
      </c>
      <c r="N471" s="155" t="s">
        <v>43</v>
      </c>
      <c r="O471" s="156">
        <v>0.3</v>
      </c>
      <c r="P471" s="156">
        <f>O471*H471</f>
        <v>1.3049999999999999</v>
      </c>
      <c r="Q471" s="156">
        <v>0.3674</v>
      </c>
      <c r="R471" s="156">
        <f>Q471*H471</f>
        <v>1.5981899999999998</v>
      </c>
      <c r="S471" s="156">
        <v>0</v>
      </c>
      <c r="T471" s="157">
        <f>S471*H471</f>
        <v>0</v>
      </c>
      <c r="AR471" s="24" t="s">
        <v>147</v>
      </c>
      <c r="AT471" s="24" t="s">
        <v>142</v>
      </c>
      <c r="AU471" s="24" t="s">
        <v>84</v>
      </c>
      <c r="AY471" s="24" t="s">
        <v>140</v>
      </c>
      <c r="BE471" s="158">
        <f>IF(N471="základní",J471,0)</f>
        <v>0</v>
      </c>
      <c r="BF471" s="158">
        <f>IF(N471="snížená",J471,0)</f>
        <v>0</v>
      </c>
      <c r="BG471" s="158">
        <f>IF(N471="zákl. přenesená",J471,0)</f>
        <v>0</v>
      </c>
      <c r="BH471" s="158">
        <f>IF(N471="sníž. přenesená",J471,0)</f>
        <v>0</v>
      </c>
      <c r="BI471" s="158">
        <f>IF(N471="nulová",J471,0)</f>
        <v>0</v>
      </c>
      <c r="BJ471" s="24" t="s">
        <v>77</v>
      </c>
      <c r="BK471" s="158">
        <f>ROUND(I471*H471,2)</f>
        <v>0</v>
      </c>
      <c r="BL471" s="24" t="s">
        <v>147</v>
      </c>
      <c r="BM471" s="24" t="s">
        <v>744</v>
      </c>
    </row>
    <row r="472" spans="2:65" s="1" customFormat="1" ht="25.5" customHeight="1">
      <c r="B472" s="147"/>
      <c r="C472" s="148" t="s">
        <v>745</v>
      </c>
      <c r="D472" s="148" t="s">
        <v>142</v>
      </c>
      <c r="E472" s="149" t="s">
        <v>746</v>
      </c>
      <c r="F472" s="150" t="s">
        <v>747</v>
      </c>
      <c r="G472" s="151" t="s">
        <v>281</v>
      </c>
      <c r="H472" s="152">
        <v>11.5</v>
      </c>
      <c r="I472" s="153"/>
      <c r="J472" s="153">
        <f>ROUND(I472*H472,2)</f>
        <v>0</v>
      </c>
      <c r="K472" s="150" t="s">
        <v>146</v>
      </c>
      <c r="L472" s="38"/>
      <c r="M472" s="154" t="s">
        <v>5</v>
      </c>
      <c r="N472" s="155" t="s">
        <v>43</v>
      </c>
      <c r="O472" s="156">
        <v>0.19900000000000001</v>
      </c>
      <c r="P472" s="156">
        <f>O472*H472</f>
        <v>2.2885</v>
      </c>
      <c r="Q472" s="156">
        <v>0.19747999999999999</v>
      </c>
      <c r="R472" s="156">
        <f>Q472*H472</f>
        <v>2.27102</v>
      </c>
      <c r="S472" s="156">
        <v>0</v>
      </c>
      <c r="T472" s="157">
        <f>S472*H472</f>
        <v>0</v>
      </c>
      <c r="AR472" s="24" t="s">
        <v>147</v>
      </c>
      <c r="AT472" s="24" t="s">
        <v>142</v>
      </c>
      <c r="AU472" s="24" t="s">
        <v>84</v>
      </c>
      <c r="AY472" s="24" t="s">
        <v>140</v>
      </c>
      <c r="BE472" s="158">
        <f>IF(N472="základní",J472,0)</f>
        <v>0</v>
      </c>
      <c r="BF472" s="158">
        <f>IF(N472="snížená",J472,0)</f>
        <v>0</v>
      </c>
      <c r="BG472" s="158">
        <f>IF(N472="zákl. přenesená",J472,0)</f>
        <v>0</v>
      </c>
      <c r="BH472" s="158">
        <f>IF(N472="sníž. přenesená",J472,0)</f>
        <v>0</v>
      </c>
      <c r="BI472" s="158">
        <f>IF(N472="nulová",J472,0)</f>
        <v>0</v>
      </c>
      <c r="BJ472" s="24" t="s">
        <v>77</v>
      </c>
      <c r="BK472" s="158">
        <f>ROUND(I472*H472,2)</f>
        <v>0</v>
      </c>
      <c r="BL472" s="24" t="s">
        <v>147</v>
      </c>
      <c r="BM472" s="24" t="s">
        <v>748</v>
      </c>
    </row>
    <row r="473" spans="2:65" s="10" customFormat="1" ht="29.85" customHeight="1">
      <c r="B473" s="135"/>
      <c r="D473" s="136" t="s">
        <v>71</v>
      </c>
      <c r="E473" s="145" t="s">
        <v>196</v>
      </c>
      <c r="F473" s="145" t="s">
        <v>749</v>
      </c>
      <c r="J473" s="146">
        <f>BK473</f>
        <v>0</v>
      </c>
      <c r="L473" s="135"/>
      <c r="M473" s="139"/>
      <c r="N473" s="140"/>
      <c r="O473" s="140"/>
      <c r="P473" s="141">
        <f>SUM(P474:P532)</f>
        <v>237.34953999999999</v>
      </c>
      <c r="Q473" s="140"/>
      <c r="R473" s="141">
        <f>SUM(R474:R532)</f>
        <v>0.60535830000000002</v>
      </c>
      <c r="S473" s="140"/>
      <c r="T473" s="142">
        <f>SUM(T474:T532)</f>
        <v>129.55959799999997</v>
      </c>
      <c r="AR473" s="136" t="s">
        <v>77</v>
      </c>
      <c r="AT473" s="143" t="s">
        <v>71</v>
      </c>
      <c r="AU473" s="143" t="s">
        <v>77</v>
      </c>
      <c r="AY473" s="136" t="s">
        <v>140</v>
      </c>
      <c r="BK473" s="144">
        <f>SUM(BK474:BK532)</f>
        <v>0</v>
      </c>
    </row>
    <row r="474" spans="2:65" s="1" customFormat="1" ht="38.25" customHeight="1">
      <c r="B474" s="147"/>
      <c r="C474" s="148" t="s">
        <v>750</v>
      </c>
      <c r="D474" s="148" t="s">
        <v>142</v>
      </c>
      <c r="E474" s="149" t="s">
        <v>751</v>
      </c>
      <c r="F474" s="150" t="s">
        <v>752</v>
      </c>
      <c r="G474" s="151" t="s">
        <v>183</v>
      </c>
      <c r="H474" s="152">
        <v>87.5</v>
      </c>
      <c r="I474" s="153"/>
      <c r="J474" s="153">
        <f>ROUND(I474*H474,2)</f>
        <v>0</v>
      </c>
      <c r="K474" s="150" t="s">
        <v>146</v>
      </c>
      <c r="L474" s="38"/>
      <c r="M474" s="154" t="s">
        <v>5</v>
      </c>
      <c r="N474" s="155" t="s">
        <v>43</v>
      </c>
      <c r="O474" s="156">
        <v>0.11</v>
      </c>
      <c r="P474" s="156">
        <f>O474*H474</f>
        <v>9.625</v>
      </c>
      <c r="Q474" s="156">
        <v>0</v>
      </c>
      <c r="R474" s="156">
        <f>Q474*H474</f>
        <v>0</v>
      </c>
      <c r="S474" s="156">
        <v>0</v>
      </c>
      <c r="T474" s="157">
        <f>S474*H474</f>
        <v>0</v>
      </c>
      <c r="AR474" s="24" t="s">
        <v>147</v>
      </c>
      <c r="AT474" s="24" t="s">
        <v>142</v>
      </c>
      <c r="AU474" s="24" t="s">
        <v>84</v>
      </c>
      <c r="AY474" s="24" t="s">
        <v>140</v>
      </c>
      <c r="BE474" s="158">
        <f>IF(N474="základní",J474,0)</f>
        <v>0</v>
      </c>
      <c r="BF474" s="158">
        <f>IF(N474="snížená",J474,0)</f>
        <v>0</v>
      </c>
      <c r="BG474" s="158">
        <f>IF(N474="zákl. přenesená",J474,0)</f>
        <v>0</v>
      </c>
      <c r="BH474" s="158">
        <f>IF(N474="sníž. přenesená",J474,0)</f>
        <v>0</v>
      </c>
      <c r="BI474" s="158">
        <f>IF(N474="nulová",J474,0)</f>
        <v>0</v>
      </c>
      <c r="BJ474" s="24" t="s">
        <v>77</v>
      </c>
      <c r="BK474" s="158">
        <f>ROUND(I474*H474,2)</f>
        <v>0</v>
      </c>
      <c r="BL474" s="24" t="s">
        <v>147</v>
      </c>
      <c r="BM474" s="24" t="s">
        <v>753</v>
      </c>
    </row>
    <row r="475" spans="2:65" s="1" customFormat="1" ht="54">
      <c r="B475" s="38"/>
      <c r="D475" s="159" t="s">
        <v>149</v>
      </c>
      <c r="F475" s="160" t="s">
        <v>754</v>
      </c>
      <c r="L475" s="38"/>
      <c r="M475" s="161"/>
      <c r="N475" s="39"/>
      <c r="O475" s="39"/>
      <c r="P475" s="39"/>
      <c r="Q475" s="39"/>
      <c r="R475" s="39"/>
      <c r="S475" s="39"/>
      <c r="T475" s="67"/>
      <c r="AT475" s="24" t="s">
        <v>149</v>
      </c>
      <c r="AU475" s="24" t="s">
        <v>84</v>
      </c>
    </row>
    <row r="476" spans="2:65" s="11" customFormat="1">
      <c r="B476" s="162"/>
      <c r="D476" s="159" t="s">
        <v>151</v>
      </c>
      <c r="E476" s="163" t="s">
        <v>5</v>
      </c>
      <c r="F476" s="164" t="s">
        <v>755</v>
      </c>
      <c r="H476" s="165">
        <v>87.5</v>
      </c>
      <c r="L476" s="162"/>
      <c r="M476" s="166"/>
      <c r="N476" s="167"/>
      <c r="O476" s="167"/>
      <c r="P476" s="167"/>
      <c r="Q476" s="167"/>
      <c r="R476" s="167"/>
      <c r="S476" s="167"/>
      <c r="T476" s="168"/>
      <c r="AT476" s="163" t="s">
        <v>151</v>
      </c>
      <c r="AU476" s="163" t="s">
        <v>84</v>
      </c>
      <c r="AV476" s="11" t="s">
        <v>84</v>
      </c>
      <c r="AW476" s="11" t="s">
        <v>35</v>
      </c>
      <c r="AX476" s="11" t="s">
        <v>72</v>
      </c>
      <c r="AY476" s="163" t="s">
        <v>140</v>
      </c>
    </row>
    <row r="477" spans="2:65" s="12" customFormat="1">
      <c r="B477" s="169"/>
      <c r="D477" s="159" t="s">
        <v>151</v>
      </c>
      <c r="E477" s="170" t="s">
        <v>5</v>
      </c>
      <c r="F477" s="171" t="s">
        <v>153</v>
      </c>
      <c r="H477" s="172">
        <v>87.5</v>
      </c>
      <c r="L477" s="169"/>
      <c r="M477" s="173"/>
      <c r="N477" s="174"/>
      <c r="O477" s="174"/>
      <c r="P477" s="174"/>
      <c r="Q477" s="174"/>
      <c r="R477" s="174"/>
      <c r="S477" s="174"/>
      <c r="T477" s="175"/>
      <c r="AT477" s="170" t="s">
        <v>151</v>
      </c>
      <c r="AU477" s="170" t="s">
        <v>84</v>
      </c>
      <c r="AV477" s="12" t="s">
        <v>147</v>
      </c>
      <c r="AW477" s="12" t="s">
        <v>35</v>
      </c>
      <c r="AX477" s="12" t="s">
        <v>77</v>
      </c>
      <c r="AY477" s="170" t="s">
        <v>140</v>
      </c>
    </row>
    <row r="478" spans="2:65" s="1" customFormat="1" ht="38.25" customHeight="1">
      <c r="B478" s="147"/>
      <c r="C478" s="148" t="s">
        <v>756</v>
      </c>
      <c r="D478" s="148" t="s">
        <v>142</v>
      </c>
      <c r="E478" s="149" t="s">
        <v>757</v>
      </c>
      <c r="F478" s="150" t="s">
        <v>758</v>
      </c>
      <c r="G478" s="151" t="s">
        <v>183</v>
      </c>
      <c r="H478" s="152">
        <v>2625</v>
      </c>
      <c r="I478" s="153"/>
      <c r="J478" s="153">
        <f>ROUND(I478*H478,2)</f>
        <v>0</v>
      </c>
      <c r="K478" s="150" t="s">
        <v>146</v>
      </c>
      <c r="L478" s="38"/>
      <c r="M478" s="154" t="s">
        <v>5</v>
      </c>
      <c r="N478" s="155" t="s">
        <v>43</v>
      </c>
      <c r="O478" s="156">
        <v>0</v>
      </c>
      <c r="P478" s="156">
        <f>O478*H478</f>
        <v>0</v>
      </c>
      <c r="Q478" s="156">
        <v>0</v>
      </c>
      <c r="R478" s="156">
        <f>Q478*H478</f>
        <v>0</v>
      </c>
      <c r="S478" s="156">
        <v>0</v>
      </c>
      <c r="T478" s="157">
        <f>S478*H478</f>
        <v>0</v>
      </c>
      <c r="AR478" s="24" t="s">
        <v>147</v>
      </c>
      <c r="AT478" s="24" t="s">
        <v>142</v>
      </c>
      <c r="AU478" s="24" t="s">
        <v>84</v>
      </c>
      <c r="AY478" s="24" t="s">
        <v>140</v>
      </c>
      <c r="BE478" s="158">
        <f>IF(N478="základní",J478,0)</f>
        <v>0</v>
      </c>
      <c r="BF478" s="158">
        <f>IF(N478="snížená",J478,0)</f>
        <v>0</v>
      </c>
      <c r="BG478" s="158">
        <f>IF(N478="zákl. přenesená",J478,0)</f>
        <v>0</v>
      </c>
      <c r="BH478" s="158">
        <f>IF(N478="sníž. přenesená",J478,0)</f>
        <v>0</v>
      </c>
      <c r="BI478" s="158">
        <f>IF(N478="nulová",J478,0)</f>
        <v>0</v>
      </c>
      <c r="BJ478" s="24" t="s">
        <v>77</v>
      </c>
      <c r="BK478" s="158">
        <f>ROUND(I478*H478,2)</f>
        <v>0</v>
      </c>
      <c r="BL478" s="24" t="s">
        <v>147</v>
      </c>
      <c r="BM478" s="24" t="s">
        <v>759</v>
      </c>
    </row>
    <row r="479" spans="2:65" s="1" customFormat="1" ht="54">
      <c r="B479" s="38"/>
      <c r="D479" s="159" t="s">
        <v>149</v>
      </c>
      <c r="F479" s="160" t="s">
        <v>754</v>
      </c>
      <c r="L479" s="38"/>
      <c r="M479" s="161"/>
      <c r="N479" s="39"/>
      <c r="O479" s="39"/>
      <c r="P479" s="39"/>
      <c r="Q479" s="39"/>
      <c r="R479" s="39"/>
      <c r="S479" s="39"/>
      <c r="T479" s="67"/>
      <c r="AT479" s="24" t="s">
        <v>149</v>
      </c>
      <c r="AU479" s="24" t="s">
        <v>84</v>
      </c>
    </row>
    <row r="480" spans="2:65" s="11" customFormat="1">
      <c r="B480" s="162"/>
      <c r="D480" s="159" t="s">
        <v>151</v>
      </c>
      <c r="F480" s="164" t="s">
        <v>760</v>
      </c>
      <c r="H480" s="165">
        <v>2625</v>
      </c>
      <c r="L480" s="162"/>
      <c r="M480" s="166"/>
      <c r="N480" s="167"/>
      <c r="O480" s="167"/>
      <c r="P480" s="167"/>
      <c r="Q480" s="167"/>
      <c r="R480" s="167"/>
      <c r="S480" s="167"/>
      <c r="T480" s="168"/>
      <c r="AT480" s="163" t="s">
        <v>151</v>
      </c>
      <c r="AU480" s="163" t="s">
        <v>84</v>
      </c>
      <c r="AV480" s="11" t="s">
        <v>84</v>
      </c>
      <c r="AW480" s="11" t="s">
        <v>6</v>
      </c>
      <c r="AX480" s="11" t="s">
        <v>77</v>
      </c>
      <c r="AY480" s="163" t="s">
        <v>140</v>
      </c>
    </row>
    <row r="481" spans="2:65" s="1" customFormat="1" ht="38.25" customHeight="1">
      <c r="B481" s="147"/>
      <c r="C481" s="148" t="s">
        <v>761</v>
      </c>
      <c r="D481" s="148" t="s">
        <v>142</v>
      </c>
      <c r="E481" s="149" t="s">
        <v>762</v>
      </c>
      <c r="F481" s="150" t="s">
        <v>763</v>
      </c>
      <c r="G481" s="151" t="s">
        <v>183</v>
      </c>
      <c r="H481" s="152">
        <v>87.5</v>
      </c>
      <c r="I481" s="153"/>
      <c r="J481" s="153">
        <f>ROUND(I481*H481,2)</f>
        <v>0</v>
      </c>
      <c r="K481" s="150" t="s">
        <v>146</v>
      </c>
      <c r="L481" s="38"/>
      <c r="M481" s="154" t="s">
        <v>5</v>
      </c>
      <c r="N481" s="155" t="s">
        <v>43</v>
      </c>
      <c r="O481" s="156">
        <v>6.9000000000000006E-2</v>
      </c>
      <c r="P481" s="156">
        <f>O481*H481</f>
        <v>6.0375000000000005</v>
      </c>
      <c r="Q481" s="156">
        <v>0</v>
      </c>
      <c r="R481" s="156">
        <f>Q481*H481</f>
        <v>0</v>
      </c>
      <c r="S481" s="156">
        <v>0</v>
      </c>
      <c r="T481" s="157">
        <f>S481*H481</f>
        <v>0</v>
      </c>
      <c r="AR481" s="24" t="s">
        <v>147</v>
      </c>
      <c r="AT481" s="24" t="s">
        <v>142</v>
      </c>
      <c r="AU481" s="24" t="s">
        <v>84</v>
      </c>
      <c r="AY481" s="24" t="s">
        <v>140</v>
      </c>
      <c r="BE481" s="158">
        <f>IF(N481="základní",J481,0)</f>
        <v>0</v>
      </c>
      <c r="BF481" s="158">
        <f>IF(N481="snížená",J481,0)</f>
        <v>0</v>
      </c>
      <c r="BG481" s="158">
        <f>IF(N481="zákl. přenesená",J481,0)</f>
        <v>0</v>
      </c>
      <c r="BH481" s="158">
        <f>IF(N481="sníž. přenesená",J481,0)</f>
        <v>0</v>
      </c>
      <c r="BI481" s="158">
        <f>IF(N481="nulová",J481,0)</f>
        <v>0</v>
      </c>
      <c r="BJ481" s="24" t="s">
        <v>77</v>
      </c>
      <c r="BK481" s="158">
        <f>ROUND(I481*H481,2)</f>
        <v>0</v>
      </c>
      <c r="BL481" s="24" t="s">
        <v>147</v>
      </c>
      <c r="BM481" s="24" t="s">
        <v>764</v>
      </c>
    </row>
    <row r="482" spans="2:65" s="1" customFormat="1" ht="27">
      <c r="B482" s="38"/>
      <c r="D482" s="159" t="s">
        <v>149</v>
      </c>
      <c r="F482" s="160" t="s">
        <v>765</v>
      </c>
      <c r="L482" s="38"/>
      <c r="M482" s="161"/>
      <c r="N482" s="39"/>
      <c r="O482" s="39"/>
      <c r="P482" s="39"/>
      <c r="Q482" s="39"/>
      <c r="R482" s="39"/>
      <c r="S482" s="39"/>
      <c r="T482" s="67"/>
      <c r="AT482" s="24" t="s">
        <v>149</v>
      </c>
      <c r="AU482" s="24" t="s">
        <v>84</v>
      </c>
    </row>
    <row r="483" spans="2:65" s="1" customFormat="1" ht="25.5" customHeight="1">
      <c r="B483" s="147"/>
      <c r="C483" s="148" t="s">
        <v>766</v>
      </c>
      <c r="D483" s="148" t="s">
        <v>142</v>
      </c>
      <c r="E483" s="149" t="s">
        <v>767</v>
      </c>
      <c r="F483" s="150" t="s">
        <v>768</v>
      </c>
      <c r="G483" s="151" t="s">
        <v>183</v>
      </c>
      <c r="H483" s="152">
        <v>87.5</v>
      </c>
      <c r="I483" s="153"/>
      <c r="J483" s="153">
        <f>ROUND(I483*H483,2)</f>
        <v>0</v>
      </c>
      <c r="K483" s="150" t="s">
        <v>146</v>
      </c>
      <c r="L483" s="38"/>
      <c r="M483" s="154" t="s">
        <v>5</v>
      </c>
      <c r="N483" s="155" t="s">
        <v>43</v>
      </c>
      <c r="O483" s="156">
        <v>4.9000000000000002E-2</v>
      </c>
      <c r="P483" s="156">
        <f>O483*H483</f>
        <v>4.2875000000000005</v>
      </c>
      <c r="Q483" s="156">
        <v>0</v>
      </c>
      <c r="R483" s="156">
        <f>Q483*H483</f>
        <v>0</v>
      </c>
      <c r="S483" s="156">
        <v>0</v>
      </c>
      <c r="T483" s="157">
        <f>S483*H483</f>
        <v>0</v>
      </c>
      <c r="AR483" s="24" t="s">
        <v>147</v>
      </c>
      <c r="AT483" s="24" t="s">
        <v>142</v>
      </c>
      <c r="AU483" s="24" t="s">
        <v>84</v>
      </c>
      <c r="AY483" s="24" t="s">
        <v>140</v>
      </c>
      <c r="BE483" s="158">
        <f>IF(N483="základní",J483,0)</f>
        <v>0</v>
      </c>
      <c r="BF483" s="158">
        <f>IF(N483="snížená",J483,0)</f>
        <v>0</v>
      </c>
      <c r="BG483" s="158">
        <f>IF(N483="zákl. přenesená",J483,0)</f>
        <v>0</v>
      </c>
      <c r="BH483" s="158">
        <f>IF(N483="sníž. přenesená",J483,0)</f>
        <v>0</v>
      </c>
      <c r="BI483" s="158">
        <f>IF(N483="nulová",J483,0)</f>
        <v>0</v>
      </c>
      <c r="BJ483" s="24" t="s">
        <v>77</v>
      </c>
      <c r="BK483" s="158">
        <f>ROUND(I483*H483,2)</f>
        <v>0</v>
      </c>
      <c r="BL483" s="24" t="s">
        <v>147</v>
      </c>
      <c r="BM483" s="24" t="s">
        <v>769</v>
      </c>
    </row>
    <row r="484" spans="2:65" s="1" customFormat="1" ht="40.5">
      <c r="B484" s="38"/>
      <c r="D484" s="159" t="s">
        <v>149</v>
      </c>
      <c r="F484" s="160" t="s">
        <v>770</v>
      </c>
      <c r="L484" s="38"/>
      <c r="M484" s="161"/>
      <c r="N484" s="39"/>
      <c r="O484" s="39"/>
      <c r="P484" s="39"/>
      <c r="Q484" s="39"/>
      <c r="R484" s="39"/>
      <c r="S484" s="39"/>
      <c r="T484" s="67"/>
      <c r="AT484" s="24" t="s">
        <v>149</v>
      </c>
      <c r="AU484" s="24" t="s">
        <v>84</v>
      </c>
    </row>
    <row r="485" spans="2:65" s="1" customFormat="1" ht="25.5" customHeight="1">
      <c r="B485" s="147"/>
      <c r="C485" s="148" t="s">
        <v>771</v>
      </c>
      <c r="D485" s="148" t="s">
        <v>142</v>
      </c>
      <c r="E485" s="149" t="s">
        <v>772</v>
      </c>
      <c r="F485" s="150" t="s">
        <v>773</v>
      </c>
      <c r="G485" s="151" t="s">
        <v>183</v>
      </c>
      <c r="H485" s="152">
        <v>87.5</v>
      </c>
      <c r="I485" s="153"/>
      <c r="J485" s="153">
        <f>ROUND(I485*H485,2)</f>
        <v>0</v>
      </c>
      <c r="K485" s="150" t="s">
        <v>146</v>
      </c>
      <c r="L485" s="38"/>
      <c r="M485" s="154" t="s">
        <v>5</v>
      </c>
      <c r="N485" s="155" t="s">
        <v>43</v>
      </c>
      <c r="O485" s="156">
        <v>3.3000000000000002E-2</v>
      </c>
      <c r="P485" s="156">
        <f>O485*H485</f>
        <v>2.8875000000000002</v>
      </c>
      <c r="Q485" s="156">
        <v>0</v>
      </c>
      <c r="R485" s="156">
        <f>Q485*H485</f>
        <v>0</v>
      </c>
      <c r="S485" s="156">
        <v>0</v>
      </c>
      <c r="T485" s="157">
        <f>S485*H485</f>
        <v>0</v>
      </c>
      <c r="AR485" s="24" t="s">
        <v>147</v>
      </c>
      <c r="AT485" s="24" t="s">
        <v>142</v>
      </c>
      <c r="AU485" s="24" t="s">
        <v>84</v>
      </c>
      <c r="AY485" s="24" t="s">
        <v>140</v>
      </c>
      <c r="BE485" s="158">
        <f>IF(N485="základní",J485,0)</f>
        <v>0</v>
      </c>
      <c r="BF485" s="158">
        <f>IF(N485="snížená",J485,0)</f>
        <v>0</v>
      </c>
      <c r="BG485" s="158">
        <f>IF(N485="zákl. přenesená",J485,0)</f>
        <v>0</v>
      </c>
      <c r="BH485" s="158">
        <f>IF(N485="sníž. přenesená",J485,0)</f>
        <v>0</v>
      </c>
      <c r="BI485" s="158">
        <f>IF(N485="nulová",J485,0)</f>
        <v>0</v>
      </c>
      <c r="BJ485" s="24" t="s">
        <v>77</v>
      </c>
      <c r="BK485" s="158">
        <f>ROUND(I485*H485,2)</f>
        <v>0</v>
      </c>
      <c r="BL485" s="24" t="s">
        <v>147</v>
      </c>
      <c r="BM485" s="24" t="s">
        <v>774</v>
      </c>
    </row>
    <row r="486" spans="2:65" s="1" customFormat="1" ht="25.5" customHeight="1">
      <c r="B486" s="147"/>
      <c r="C486" s="148" t="s">
        <v>775</v>
      </c>
      <c r="D486" s="148" t="s">
        <v>142</v>
      </c>
      <c r="E486" s="149" t="s">
        <v>776</v>
      </c>
      <c r="F486" s="150" t="s">
        <v>777</v>
      </c>
      <c r="G486" s="151" t="s">
        <v>183</v>
      </c>
      <c r="H486" s="152">
        <v>91.2</v>
      </c>
      <c r="I486" s="153"/>
      <c r="J486" s="153">
        <f>ROUND(I486*H486,2)</f>
        <v>0</v>
      </c>
      <c r="K486" s="150" t="s">
        <v>146</v>
      </c>
      <c r="L486" s="38"/>
      <c r="M486" s="154" t="s">
        <v>5</v>
      </c>
      <c r="N486" s="155" t="s">
        <v>43</v>
      </c>
      <c r="O486" s="156">
        <v>0.105</v>
      </c>
      <c r="P486" s="156">
        <f>O486*H486</f>
        <v>9.5760000000000005</v>
      </c>
      <c r="Q486" s="156">
        <v>1.2999999999999999E-4</v>
      </c>
      <c r="R486" s="156">
        <f>Q486*H486</f>
        <v>1.1855999999999998E-2</v>
      </c>
      <c r="S486" s="156">
        <v>0</v>
      </c>
      <c r="T486" s="157">
        <f>S486*H486</f>
        <v>0</v>
      </c>
      <c r="AR486" s="24" t="s">
        <v>147</v>
      </c>
      <c r="AT486" s="24" t="s">
        <v>142</v>
      </c>
      <c r="AU486" s="24" t="s">
        <v>84</v>
      </c>
      <c r="AY486" s="24" t="s">
        <v>140</v>
      </c>
      <c r="BE486" s="158">
        <f>IF(N486="základní",J486,0)</f>
        <v>0</v>
      </c>
      <c r="BF486" s="158">
        <f>IF(N486="snížená",J486,0)</f>
        <v>0</v>
      </c>
      <c r="BG486" s="158">
        <f>IF(N486="zákl. přenesená",J486,0)</f>
        <v>0</v>
      </c>
      <c r="BH486" s="158">
        <f>IF(N486="sníž. přenesená",J486,0)</f>
        <v>0</v>
      </c>
      <c r="BI486" s="158">
        <f>IF(N486="nulová",J486,0)</f>
        <v>0</v>
      </c>
      <c r="BJ486" s="24" t="s">
        <v>77</v>
      </c>
      <c r="BK486" s="158">
        <f>ROUND(I486*H486,2)</f>
        <v>0</v>
      </c>
      <c r="BL486" s="24" t="s">
        <v>147</v>
      </c>
      <c r="BM486" s="24" t="s">
        <v>778</v>
      </c>
    </row>
    <row r="487" spans="2:65" s="1" customFormat="1" ht="54">
      <c r="B487" s="38"/>
      <c r="D487" s="159" t="s">
        <v>149</v>
      </c>
      <c r="F487" s="160" t="s">
        <v>779</v>
      </c>
      <c r="L487" s="38"/>
      <c r="M487" s="161"/>
      <c r="N487" s="39"/>
      <c r="O487" s="39"/>
      <c r="P487" s="39"/>
      <c r="Q487" s="39"/>
      <c r="R487" s="39"/>
      <c r="S487" s="39"/>
      <c r="T487" s="67"/>
      <c r="AT487" s="24" t="s">
        <v>149</v>
      </c>
      <c r="AU487" s="24" t="s">
        <v>84</v>
      </c>
    </row>
    <row r="488" spans="2:65" s="1" customFormat="1" ht="25.5" customHeight="1">
      <c r="B488" s="147"/>
      <c r="C488" s="148" t="s">
        <v>780</v>
      </c>
      <c r="D488" s="148" t="s">
        <v>142</v>
      </c>
      <c r="E488" s="149" t="s">
        <v>781</v>
      </c>
      <c r="F488" s="150" t="s">
        <v>782</v>
      </c>
      <c r="G488" s="151" t="s">
        <v>145</v>
      </c>
      <c r="H488" s="152">
        <v>50.805999999999997</v>
      </c>
      <c r="I488" s="153"/>
      <c r="J488" s="153">
        <f>ROUND(I488*H488,2)</f>
        <v>0</v>
      </c>
      <c r="K488" s="150" t="s">
        <v>146</v>
      </c>
      <c r="L488" s="38"/>
      <c r="M488" s="154" t="s">
        <v>5</v>
      </c>
      <c r="N488" s="155" t="s">
        <v>43</v>
      </c>
      <c r="O488" s="156">
        <v>2.605</v>
      </c>
      <c r="P488" s="156">
        <f>O488*H488</f>
        <v>132.34962999999999</v>
      </c>
      <c r="Q488" s="156">
        <v>0</v>
      </c>
      <c r="R488" s="156">
        <f>Q488*H488</f>
        <v>0</v>
      </c>
      <c r="S488" s="156">
        <v>2.5</v>
      </c>
      <c r="T488" s="157">
        <f>S488*H488</f>
        <v>127.01499999999999</v>
      </c>
      <c r="AR488" s="24" t="s">
        <v>147</v>
      </c>
      <c r="AT488" s="24" t="s">
        <v>142</v>
      </c>
      <c r="AU488" s="24" t="s">
        <v>84</v>
      </c>
      <c r="AY488" s="24" t="s">
        <v>140</v>
      </c>
      <c r="BE488" s="158">
        <f>IF(N488="základní",J488,0)</f>
        <v>0</v>
      </c>
      <c r="BF488" s="158">
        <f>IF(N488="snížená",J488,0)</f>
        <v>0</v>
      </c>
      <c r="BG488" s="158">
        <f>IF(N488="zákl. přenesená",J488,0)</f>
        <v>0</v>
      </c>
      <c r="BH488" s="158">
        <f>IF(N488="sníž. přenesená",J488,0)</f>
        <v>0</v>
      </c>
      <c r="BI488" s="158">
        <f>IF(N488="nulová",J488,0)</f>
        <v>0</v>
      </c>
      <c r="BJ488" s="24" t="s">
        <v>77</v>
      </c>
      <c r="BK488" s="158">
        <f>ROUND(I488*H488,2)</f>
        <v>0</v>
      </c>
      <c r="BL488" s="24" t="s">
        <v>147</v>
      </c>
      <c r="BM488" s="24" t="s">
        <v>783</v>
      </c>
    </row>
    <row r="489" spans="2:65" s="1" customFormat="1" ht="40.5">
      <c r="B489" s="38"/>
      <c r="D489" s="159" t="s">
        <v>149</v>
      </c>
      <c r="F489" s="160" t="s">
        <v>784</v>
      </c>
      <c r="L489" s="38"/>
      <c r="M489" s="161"/>
      <c r="N489" s="39"/>
      <c r="O489" s="39"/>
      <c r="P489" s="39"/>
      <c r="Q489" s="39"/>
      <c r="R489" s="39"/>
      <c r="S489" s="39"/>
      <c r="T489" s="67"/>
      <c r="AT489" s="24" t="s">
        <v>149</v>
      </c>
      <c r="AU489" s="24" t="s">
        <v>84</v>
      </c>
    </row>
    <row r="490" spans="2:65" s="11" customFormat="1">
      <c r="B490" s="162"/>
      <c r="D490" s="159" t="s">
        <v>151</v>
      </c>
      <c r="E490" s="163" t="s">
        <v>5</v>
      </c>
      <c r="F490" s="164" t="s">
        <v>785</v>
      </c>
      <c r="H490" s="165">
        <v>50.805999999999997</v>
      </c>
      <c r="L490" s="162"/>
      <c r="M490" s="166"/>
      <c r="N490" s="167"/>
      <c r="O490" s="167"/>
      <c r="P490" s="167"/>
      <c r="Q490" s="167"/>
      <c r="R490" s="167"/>
      <c r="S490" s="167"/>
      <c r="T490" s="168"/>
      <c r="AT490" s="163" t="s">
        <v>151</v>
      </c>
      <c r="AU490" s="163" t="s">
        <v>84</v>
      </c>
      <c r="AV490" s="11" t="s">
        <v>84</v>
      </c>
      <c r="AW490" s="11" t="s">
        <v>35</v>
      </c>
      <c r="AX490" s="11" t="s">
        <v>72</v>
      </c>
      <c r="AY490" s="163" t="s">
        <v>140</v>
      </c>
    </row>
    <row r="491" spans="2:65" s="12" customFormat="1">
      <c r="B491" s="169"/>
      <c r="D491" s="159" t="s">
        <v>151</v>
      </c>
      <c r="E491" s="170" t="s">
        <v>5</v>
      </c>
      <c r="F491" s="171" t="s">
        <v>153</v>
      </c>
      <c r="H491" s="172">
        <v>50.805999999999997</v>
      </c>
      <c r="L491" s="169"/>
      <c r="M491" s="173"/>
      <c r="N491" s="174"/>
      <c r="O491" s="174"/>
      <c r="P491" s="174"/>
      <c r="Q491" s="174"/>
      <c r="R491" s="174"/>
      <c r="S491" s="174"/>
      <c r="T491" s="175"/>
      <c r="AT491" s="170" t="s">
        <v>151</v>
      </c>
      <c r="AU491" s="170" t="s">
        <v>84</v>
      </c>
      <c r="AV491" s="12" t="s">
        <v>147</v>
      </c>
      <c r="AW491" s="12" t="s">
        <v>35</v>
      </c>
      <c r="AX491" s="12" t="s">
        <v>77</v>
      </c>
      <c r="AY491" s="170" t="s">
        <v>140</v>
      </c>
    </row>
    <row r="492" spans="2:65" s="1" customFormat="1" ht="16.5" customHeight="1">
      <c r="B492" s="147"/>
      <c r="C492" s="148" t="s">
        <v>786</v>
      </c>
      <c r="D492" s="148" t="s">
        <v>142</v>
      </c>
      <c r="E492" s="149" t="s">
        <v>787</v>
      </c>
      <c r="F492" s="150" t="s">
        <v>788</v>
      </c>
      <c r="G492" s="151" t="s">
        <v>281</v>
      </c>
      <c r="H492" s="152">
        <v>15.75</v>
      </c>
      <c r="I492" s="153"/>
      <c r="J492" s="153">
        <f>ROUND(I492*H492,2)</f>
        <v>0</v>
      </c>
      <c r="K492" s="150" t="s">
        <v>146</v>
      </c>
      <c r="L492" s="38"/>
      <c r="M492" s="154" t="s">
        <v>5</v>
      </c>
      <c r="N492" s="155" t="s">
        <v>43</v>
      </c>
      <c r="O492" s="156">
        <v>0.26500000000000001</v>
      </c>
      <c r="P492" s="156">
        <f>O492*H492</f>
        <v>4.1737500000000001</v>
      </c>
      <c r="Q492" s="156">
        <v>0</v>
      </c>
      <c r="R492" s="156">
        <f>Q492*H492</f>
        <v>0</v>
      </c>
      <c r="S492" s="156">
        <v>7.5999999999999998E-2</v>
      </c>
      <c r="T492" s="157">
        <f>S492*H492</f>
        <v>1.1970000000000001</v>
      </c>
      <c r="AR492" s="24" t="s">
        <v>147</v>
      </c>
      <c r="AT492" s="24" t="s">
        <v>142</v>
      </c>
      <c r="AU492" s="24" t="s">
        <v>84</v>
      </c>
      <c r="AY492" s="24" t="s">
        <v>140</v>
      </c>
      <c r="BE492" s="158">
        <f>IF(N492="základní",J492,0)</f>
        <v>0</v>
      </c>
      <c r="BF492" s="158">
        <f>IF(N492="snížená",J492,0)</f>
        <v>0</v>
      </c>
      <c r="BG492" s="158">
        <f>IF(N492="zákl. přenesená",J492,0)</f>
        <v>0</v>
      </c>
      <c r="BH492" s="158">
        <f>IF(N492="sníž. přenesená",J492,0)</f>
        <v>0</v>
      </c>
      <c r="BI492" s="158">
        <f>IF(N492="nulová",J492,0)</f>
        <v>0</v>
      </c>
      <c r="BJ492" s="24" t="s">
        <v>77</v>
      </c>
      <c r="BK492" s="158">
        <f>ROUND(I492*H492,2)</f>
        <v>0</v>
      </c>
      <c r="BL492" s="24" t="s">
        <v>147</v>
      </c>
      <c r="BM492" s="24" t="s">
        <v>789</v>
      </c>
    </row>
    <row r="493" spans="2:65" s="11" customFormat="1">
      <c r="B493" s="162"/>
      <c r="D493" s="159" t="s">
        <v>151</v>
      </c>
      <c r="E493" s="163" t="s">
        <v>5</v>
      </c>
      <c r="F493" s="164" t="s">
        <v>790</v>
      </c>
      <c r="H493" s="165">
        <v>15.75</v>
      </c>
      <c r="L493" s="162"/>
      <c r="M493" s="166"/>
      <c r="N493" s="167"/>
      <c r="O493" s="167"/>
      <c r="P493" s="167"/>
      <c r="Q493" s="167"/>
      <c r="R493" s="167"/>
      <c r="S493" s="167"/>
      <c r="T493" s="168"/>
      <c r="AT493" s="163" t="s">
        <v>151</v>
      </c>
      <c r="AU493" s="163" t="s">
        <v>84</v>
      </c>
      <c r="AV493" s="11" t="s">
        <v>84</v>
      </c>
      <c r="AW493" s="11" t="s">
        <v>35</v>
      </c>
      <c r="AX493" s="11" t="s">
        <v>72</v>
      </c>
      <c r="AY493" s="163" t="s">
        <v>140</v>
      </c>
    </row>
    <row r="494" spans="2:65" s="12" customFormat="1">
      <c r="B494" s="169"/>
      <c r="D494" s="159" t="s">
        <v>151</v>
      </c>
      <c r="E494" s="170" t="s">
        <v>5</v>
      </c>
      <c r="F494" s="171" t="s">
        <v>153</v>
      </c>
      <c r="H494" s="172">
        <v>15.75</v>
      </c>
      <c r="L494" s="169"/>
      <c r="M494" s="173"/>
      <c r="N494" s="174"/>
      <c r="O494" s="174"/>
      <c r="P494" s="174"/>
      <c r="Q494" s="174"/>
      <c r="R494" s="174"/>
      <c r="S494" s="174"/>
      <c r="T494" s="175"/>
      <c r="AT494" s="170" t="s">
        <v>151</v>
      </c>
      <c r="AU494" s="170" t="s">
        <v>84</v>
      </c>
      <c r="AV494" s="12" t="s">
        <v>147</v>
      </c>
      <c r="AW494" s="12" t="s">
        <v>35</v>
      </c>
      <c r="AX494" s="12" t="s">
        <v>77</v>
      </c>
      <c r="AY494" s="170" t="s">
        <v>140</v>
      </c>
    </row>
    <row r="495" spans="2:65" s="1" customFormat="1" ht="25.5" customHeight="1">
      <c r="B495" s="147"/>
      <c r="C495" s="148" t="s">
        <v>791</v>
      </c>
      <c r="D495" s="148" t="s">
        <v>142</v>
      </c>
      <c r="E495" s="149" t="s">
        <v>792</v>
      </c>
      <c r="F495" s="150" t="s">
        <v>793</v>
      </c>
      <c r="G495" s="151" t="s">
        <v>425</v>
      </c>
      <c r="H495" s="152">
        <v>26</v>
      </c>
      <c r="I495" s="153"/>
      <c r="J495" s="153">
        <f>ROUND(I495*H495,2)</f>
        <v>0</v>
      </c>
      <c r="K495" s="150" t="s">
        <v>146</v>
      </c>
      <c r="L495" s="38"/>
      <c r="M495" s="154" t="s">
        <v>5</v>
      </c>
      <c r="N495" s="155" t="s">
        <v>43</v>
      </c>
      <c r="O495" s="156">
        <v>0.32</v>
      </c>
      <c r="P495" s="156">
        <f>O495*H495</f>
        <v>8.32</v>
      </c>
      <c r="Q495" s="156">
        <v>0</v>
      </c>
      <c r="R495" s="156">
        <f>Q495*H495</f>
        <v>0</v>
      </c>
      <c r="S495" s="156">
        <v>6.0000000000000001E-3</v>
      </c>
      <c r="T495" s="157">
        <f>S495*H495</f>
        <v>0.156</v>
      </c>
      <c r="AR495" s="24" t="s">
        <v>147</v>
      </c>
      <c r="AT495" s="24" t="s">
        <v>142</v>
      </c>
      <c r="AU495" s="24" t="s">
        <v>84</v>
      </c>
      <c r="AY495" s="24" t="s">
        <v>140</v>
      </c>
      <c r="BE495" s="158">
        <f>IF(N495="základní",J495,0)</f>
        <v>0</v>
      </c>
      <c r="BF495" s="158">
        <f>IF(N495="snížená",J495,0)</f>
        <v>0</v>
      </c>
      <c r="BG495" s="158">
        <f>IF(N495="zákl. přenesená",J495,0)</f>
        <v>0</v>
      </c>
      <c r="BH495" s="158">
        <f>IF(N495="sníž. přenesená",J495,0)</f>
        <v>0</v>
      </c>
      <c r="BI495" s="158">
        <f>IF(N495="nulová",J495,0)</f>
        <v>0</v>
      </c>
      <c r="BJ495" s="24" t="s">
        <v>77</v>
      </c>
      <c r="BK495" s="158">
        <f>ROUND(I495*H495,2)</f>
        <v>0</v>
      </c>
      <c r="BL495" s="24" t="s">
        <v>147</v>
      </c>
      <c r="BM495" s="24" t="s">
        <v>794</v>
      </c>
    </row>
    <row r="496" spans="2:65" s="1" customFormat="1" ht="16.5" customHeight="1">
      <c r="B496" s="147"/>
      <c r="C496" s="148" t="s">
        <v>795</v>
      </c>
      <c r="D496" s="148" t="s">
        <v>142</v>
      </c>
      <c r="E496" s="149" t="s">
        <v>796</v>
      </c>
      <c r="F496" s="150" t="s">
        <v>797</v>
      </c>
      <c r="G496" s="151" t="s">
        <v>281</v>
      </c>
      <c r="H496" s="152">
        <v>19.100000000000001</v>
      </c>
      <c r="I496" s="153"/>
      <c r="J496" s="153">
        <f>ROUND(I496*H496,2)</f>
        <v>0</v>
      </c>
      <c r="K496" s="150" t="s">
        <v>146</v>
      </c>
      <c r="L496" s="38"/>
      <c r="M496" s="154" t="s">
        <v>5</v>
      </c>
      <c r="N496" s="155" t="s">
        <v>43</v>
      </c>
      <c r="O496" s="156">
        <v>0.19600000000000001</v>
      </c>
      <c r="P496" s="156">
        <f>O496*H496</f>
        <v>3.7436000000000003</v>
      </c>
      <c r="Q496" s="156">
        <v>0</v>
      </c>
      <c r="R496" s="156">
        <f>Q496*H496</f>
        <v>0</v>
      </c>
      <c r="S496" s="156">
        <v>1.98E-3</v>
      </c>
      <c r="T496" s="157">
        <f>S496*H496</f>
        <v>3.7818000000000004E-2</v>
      </c>
      <c r="AR496" s="24" t="s">
        <v>147</v>
      </c>
      <c r="AT496" s="24" t="s">
        <v>142</v>
      </c>
      <c r="AU496" s="24" t="s">
        <v>84</v>
      </c>
      <c r="AY496" s="24" t="s">
        <v>140</v>
      </c>
      <c r="BE496" s="158">
        <f>IF(N496="základní",J496,0)</f>
        <v>0</v>
      </c>
      <c r="BF496" s="158">
        <f>IF(N496="snížená",J496,0)</f>
        <v>0</v>
      </c>
      <c r="BG496" s="158">
        <f>IF(N496="zákl. přenesená",J496,0)</f>
        <v>0</v>
      </c>
      <c r="BH496" s="158">
        <f>IF(N496="sníž. přenesená",J496,0)</f>
        <v>0</v>
      </c>
      <c r="BI496" s="158">
        <f>IF(N496="nulová",J496,0)</f>
        <v>0</v>
      </c>
      <c r="BJ496" s="24" t="s">
        <v>77</v>
      </c>
      <c r="BK496" s="158">
        <f>ROUND(I496*H496,2)</f>
        <v>0</v>
      </c>
      <c r="BL496" s="24" t="s">
        <v>147</v>
      </c>
      <c r="BM496" s="24" t="s">
        <v>798</v>
      </c>
    </row>
    <row r="497" spans="2:65" s="1" customFormat="1" ht="27">
      <c r="B497" s="38"/>
      <c r="D497" s="159" t="s">
        <v>149</v>
      </c>
      <c r="F497" s="160" t="s">
        <v>799</v>
      </c>
      <c r="L497" s="38"/>
      <c r="M497" s="161"/>
      <c r="N497" s="39"/>
      <c r="O497" s="39"/>
      <c r="P497" s="39"/>
      <c r="Q497" s="39"/>
      <c r="R497" s="39"/>
      <c r="S497" s="39"/>
      <c r="T497" s="67"/>
      <c r="AT497" s="24" t="s">
        <v>149</v>
      </c>
      <c r="AU497" s="24" t="s">
        <v>84</v>
      </c>
    </row>
    <row r="498" spans="2:65" s="1" customFormat="1" ht="16.5" customHeight="1">
      <c r="B498" s="147"/>
      <c r="C498" s="148" t="s">
        <v>800</v>
      </c>
      <c r="D498" s="148" t="s">
        <v>142</v>
      </c>
      <c r="E498" s="149" t="s">
        <v>801</v>
      </c>
      <c r="F498" s="150" t="s">
        <v>802</v>
      </c>
      <c r="G498" s="151" t="s">
        <v>425</v>
      </c>
      <c r="H498" s="152">
        <v>1</v>
      </c>
      <c r="I498" s="153"/>
      <c r="J498" s="153">
        <f>ROUND(I498*H498,2)</f>
        <v>0</v>
      </c>
      <c r="K498" s="150" t="s">
        <v>146</v>
      </c>
      <c r="L498" s="38"/>
      <c r="M498" s="154" t="s">
        <v>5</v>
      </c>
      <c r="N498" s="155" t="s">
        <v>43</v>
      </c>
      <c r="O498" s="156">
        <v>0.60199999999999998</v>
      </c>
      <c r="P498" s="156">
        <f>O498*H498</f>
        <v>0.60199999999999998</v>
      </c>
      <c r="Q498" s="156">
        <v>0</v>
      </c>
      <c r="R498" s="156">
        <f>Q498*H498</f>
        <v>0</v>
      </c>
      <c r="S498" s="156">
        <v>0.192</v>
      </c>
      <c r="T498" s="157">
        <f>S498*H498</f>
        <v>0.192</v>
      </c>
      <c r="AR498" s="24" t="s">
        <v>147</v>
      </c>
      <c r="AT498" s="24" t="s">
        <v>142</v>
      </c>
      <c r="AU498" s="24" t="s">
        <v>84</v>
      </c>
      <c r="AY498" s="24" t="s">
        <v>140</v>
      </c>
      <c r="BE498" s="158">
        <f>IF(N498="základní",J498,0)</f>
        <v>0</v>
      </c>
      <c r="BF498" s="158">
        <f>IF(N498="snížená",J498,0)</f>
        <v>0</v>
      </c>
      <c r="BG498" s="158">
        <f>IF(N498="zákl. přenesená",J498,0)</f>
        <v>0</v>
      </c>
      <c r="BH498" s="158">
        <f>IF(N498="sníž. přenesená",J498,0)</f>
        <v>0</v>
      </c>
      <c r="BI498" s="158">
        <f>IF(N498="nulová",J498,0)</f>
        <v>0</v>
      </c>
      <c r="BJ498" s="24" t="s">
        <v>77</v>
      </c>
      <c r="BK498" s="158">
        <f>ROUND(I498*H498,2)</f>
        <v>0</v>
      </c>
      <c r="BL498" s="24" t="s">
        <v>147</v>
      </c>
      <c r="BM498" s="24" t="s">
        <v>803</v>
      </c>
    </row>
    <row r="499" spans="2:65" s="1" customFormat="1" ht="38.25" customHeight="1">
      <c r="B499" s="147"/>
      <c r="C499" s="148" t="s">
        <v>804</v>
      </c>
      <c r="D499" s="148" t="s">
        <v>142</v>
      </c>
      <c r="E499" s="149" t="s">
        <v>805</v>
      </c>
      <c r="F499" s="150" t="s">
        <v>806</v>
      </c>
      <c r="G499" s="151" t="s">
        <v>425</v>
      </c>
      <c r="H499" s="152">
        <v>1</v>
      </c>
      <c r="I499" s="153"/>
      <c r="J499" s="153">
        <f>ROUND(I499*H499,2)</f>
        <v>0</v>
      </c>
      <c r="K499" s="150" t="s">
        <v>146</v>
      </c>
      <c r="L499" s="38"/>
      <c r="M499" s="154" t="s">
        <v>5</v>
      </c>
      <c r="N499" s="155" t="s">
        <v>43</v>
      </c>
      <c r="O499" s="156">
        <v>0.58499999999999996</v>
      </c>
      <c r="P499" s="156">
        <f>O499*H499</f>
        <v>0.58499999999999996</v>
      </c>
      <c r="Q499" s="156">
        <v>0</v>
      </c>
      <c r="R499" s="156">
        <f>Q499*H499</f>
        <v>0</v>
      </c>
      <c r="S499" s="156">
        <v>0</v>
      </c>
      <c r="T499" s="157">
        <f>S499*H499</f>
        <v>0</v>
      </c>
      <c r="AR499" s="24" t="s">
        <v>147</v>
      </c>
      <c r="AT499" s="24" t="s">
        <v>142</v>
      </c>
      <c r="AU499" s="24" t="s">
        <v>84</v>
      </c>
      <c r="AY499" s="24" t="s">
        <v>140</v>
      </c>
      <c r="BE499" s="158">
        <f>IF(N499="základní",J499,0)</f>
        <v>0</v>
      </c>
      <c r="BF499" s="158">
        <f>IF(N499="snížená",J499,0)</f>
        <v>0</v>
      </c>
      <c r="BG499" s="158">
        <f>IF(N499="zákl. přenesená",J499,0)</f>
        <v>0</v>
      </c>
      <c r="BH499" s="158">
        <f>IF(N499="sníž. přenesená",J499,0)</f>
        <v>0</v>
      </c>
      <c r="BI499" s="158">
        <f>IF(N499="nulová",J499,0)</f>
        <v>0</v>
      </c>
      <c r="BJ499" s="24" t="s">
        <v>77</v>
      </c>
      <c r="BK499" s="158">
        <f>ROUND(I499*H499,2)</f>
        <v>0</v>
      </c>
      <c r="BL499" s="24" t="s">
        <v>147</v>
      </c>
      <c r="BM499" s="24" t="s">
        <v>807</v>
      </c>
    </row>
    <row r="500" spans="2:65" s="1" customFormat="1" ht="25.5" customHeight="1">
      <c r="B500" s="147"/>
      <c r="C500" s="148" t="s">
        <v>808</v>
      </c>
      <c r="D500" s="148" t="s">
        <v>142</v>
      </c>
      <c r="E500" s="149" t="s">
        <v>809</v>
      </c>
      <c r="F500" s="150" t="s">
        <v>810</v>
      </c>
      <c r="G500" s="151" t="s">
        <v>183</v>
      </c>
      <c r="H500" s="152">
        <v>1.32</v>
      </c>
      <c r="I500" s="153"/>
      <c r="J500" s="153">
        <f>ROUND(I500*H500,2)</f>
        <v>0</v>
      </c>
      <c r="K500" s="150" t="s">
        <v>146</v>
      </c>
      <c r="L500" s="38"/>
      <c r="M500" s="154" t="s">
        <v>5</v>
      </c>
      <c r="N500" s="155" t="s">
        <v>43</v>
      </c>
      <c r="O500" s="156">
        <v>0.91</v>
      </c>
      <c r="P500" s="156">
        <f>O500*H500</f>
        <v>1.2012</v>
      </c>
      <c r="Q500" s="156">
        <v>0</v>
      </c>
      <c r="R500" s="156">
        <f>Q500*H500</f>
        <v>0</v>
      </c>
      <c r="S500" s="156">
        <v>5.8999999999999997E-2</v>
      </c>
      <c r="T500" s="157">
        <f>S500*H500</f>
        <v>7.7880000000000005E-2</v>
      </c>
      <c r="AR500" s="24" t="s">
        <v>147</v>
      </c>
      <c r="AT500" s="24" t="s">
        <v>142</v>
      </c>
      <c r="AU500" s="24" t="s">
        <v>84</v>
      </c>
      <c r="AY500" s="24" t="s">
        <v>140</v>
      </c>
      <c r="BE500" s="158">
        <f>IF(N500="základní",J500,0)</f>
        <v>0</v>
      </c>
      <c r="BF500" s="158">
        <f>IF(N500="snížená",J500,0)</f>
        <v>0</v>
      </c>
      <c r="BG500" s="158">
        <f>IF(N500="zákl. přenesená",J500,0)</f>
        <v>0</v>
      </c>
      <c r="BH500" s="158">
        <f>IF(N500="sníž. přenesená",J500,0)</f>
        <v>0</v>
      </c>
      <c r="BI500" s="158">
        <f>IF(N500="nulová",J500,0)</f>
        <v>0</v>
      </c>
      <c r="BJ500" s="24" t="s">
        <v>77</v>
      </c>
      <c r="BK500" s="158">
        <f>ROUND(I500*H500,2)</f>
        <v>0</v>
      </c>
      <c r="BL500" s="24" t="s">
        <v>147</v>
      </c>
      <c r="BM500" s="24" t="s">
        <v>811</v>
      </c>
    </row>
    <row r="501" spans="2:65" s="1" customFormat="1" ht="54">
      <c r="B501" s="38"/>
      <c r="D501" s="159" t="s">
        <v>149</v>
      </c>
      <c r="F501" s="160" t="s">
        <v>812</v>
      </c>
      <c r="L501" s="38"/>
      <c r="M501" s="161"/>
      <c r="N501" s="39"/>
      <c r="O501" s="39"/>
      <c r="P501" s="39"/>
      <c r="Q501" s="39"/>
      <c r="R501" s="39"/>
      <c r="S501" s="39"/>
      <c r="T501" s="67"/>
      <c r="AT501" s="24" t="s">
        <v>149</v>
      </c>
      <c r="AU501" s="24" t="s">
        <v>84</v>
      </c>
    </row>
    <row r="502" spans="2:65" s="11" customFormat="1">
      <c r="B502" s="162"/>
      <c r="D502" s="159" t="s">
        <v>151</v>
      </c>
      <c r="E502" s="163" t="s">
        <v>5</v>
      </c>
      <c r="F502" s="164" t="s">
        <v>813</v>
      </c>
      <c r="H502" s="165">
        <v>1.32</v>
      </c>
      <c r="L502" s="162"/>
      <c r="M502" s="166"/>
      <c r="N502" s="167"/>
      <c r="O502" s="167"/>
      <c r="P502" s="167"/>
      <c r="Q502" s="167"/>
      <c r="R502" s="167"/>
      <c r="S502" s="167"/>
      <c r="T502" s="168"/>
      <c r="AT502" s="163" t="s">
        <v>151</v>
      </c>
      <c r="AU502" s="163" t="s">
        <v>84</v>
      </c>
      <c r="AV502" s="11" t="s">
        <v>84</v>
      </c>
      <c r="AW502" s="11" t="s">
        <v>35</v>
      </c>
      <c r="AX502" s="11" t="s">
        <v>77</v>
      </c>
      <c r="AY502" s="163" t="s">
        <v>140</v>
      </c>
    </row>
    <row r="503" spans="2:65" s="1" customFormat="1" ht="25.5" customHeight="1">
      <c r="B503" s="147"/>
      <c r="C503" s="148" t="s">
        <v>814</v>
      </c>
      <c r="D503" s="148" t="s">
        <v>142</v>
      </c>
      <c r="E503" s="149" t="s">
        <v>815</v>
      </c>
      <c r="F503" s="150" t="s">
        <v>816</v>
      </c>
      <c r="G503" s="151" t="s">
        <v>183</v>
      </c>
      <c r="H503" s="152">
        <v>1.6</v>
      </c>
      <c r="I503" s="153"/>
      <c r="J503" s="153">
        <f>ROUND(I503*H503,2)</f>
        <v>0</v>
      </c>
      <c r="K503" s="150" t="s">
        <v>146</v>
      </c>
      <c r="L503" s="38"/>
      <c r="M503" s="154" t="s">
        <v>5</v>
      </c>
      <c r="N503" s="155" t="s">
        <v>43</v>
      </c>
      <c r="O503" s="156">
        <v>0.6</v>
      </c>
      <c r="P503" s="156">
        <f>O503*H503</f>
        <v>0.96</v>
      </c>
      <c r="Q503" s="156">
        <v>0</v>
      </c>
      <c r="R503" s="156">
        <f>Q503*H503</f>
        <v>0</v>
      </c>
      <c r="S503" s="156">
        <v>8.3000000000000004E-2</v>
      </c>
      <c r="T503" s="157">
        <f>S503*H503</f>
        <v>0.1328</v>
      </c>
      <c r="AR503" s="24" t="s">
        <v>147</v>
      </c>
      <c r="AT503" s="24" t="s">
        <v>142</v>
      </c>
      <c r="AU503" s="24" t="s">
        <v>84</v>
      </c>
      <c r="AY503" s="24" t="s">
        <v>140</v>
      </c>
      <c r="BE503" s="158">
        <f>IF(N503="základní",J503,0)</f>
        <v>0</v>
      </c>
      <c r="BF503" s="158">
        <f>IF(N503="snížená",J503,0)</f>
        <v>0</v>
      </c>
      <c r="BG503" s="158">
        <f>IF(N503="zákl. přenesená",J503,0)</f>
        <v>0</v>
      </c>
      <c r="BH503" s="158">
        <f>IF(N503="sníž. přenesená",J503,0)</f>
        <v>0</v>
      </c>
      <c r="BI503" s="158">
        <f>IF(N503="nulová",J503,0)</f>
        <v>0</v>
      </c>
      <c r="BJ503" s="24" t="s">
        <v>77</v>
      </c>
      <c r="BK503" s="158">
        <f>ROUND(I503*H503,2)</f>
        <v>0</v>
      </c>
      <c r="BL503" s="24" t="s">
        <v>147</v>
      </c>
      <c r="BM503" s="24" t="s">
        <v>817</v>
      </c>
    </row>
    <row r="504" spans="2:65" s="1" customFormat="1" ht="54">
      <c r="B504" s="38"/>
      <c r="D504" s="159" t="s">
        <v>149</v>
      </c>
      <c r="F504" s="160" t="s">
        <v>812</v>
      </c>
      <c r="L504" s="38"/>
      <c r="M504" s="161"/>
      <c r="N504" s="39"/>
      <c r="O504" s="39"/>
      <c r="P504" s="39"/>
      <c r="Q504" s="39"/>
      <c r="R504" s="39"/>
      <c r="S504" s="39"/>
      <c r="T504" s="67"/>
      <c r="AT504" s="24" t="s">
        <v>149</v>
      </c>
      <c r="AU504" s="24" t="s">
        <v>84</v>
      </c>
    </row>
    <row r="505" spans="2:65" s="11" customFormat="1">
      <c r="B505" s="162"/>
      <c r="D505" s="159" t="s">
        <v>151</v>
      </c>
      <c r="E505" s="163" t="s">
        <v>5</v>
      </c>
      <c r="F505" s="164" t="s">
        <v>818</v>
      </c>
      <c r="H505" s="165">
        <v>1.6</v>
      </c>
      <c r="L505" s="162"/>
      <c r="M505" s="166"/>
      <c r="N505" s="167"/>
      <c r="O505" s="167"/>
      <c r="P505" s="167"/>
      <c r="Q505" s="167"/>
      <c r="R505" s="167"/>
      <c r="S505" s="167"/>
      <c r="T505" s="168"/>
      <c r="AT505" s="163" t="s">
        <v>151</v>
      </c>
      <c r="AU505" s="163" t="s">
        <v>84</v>
      </c>
      <c r="AV505" s="11" t="s">
        <v>84</v>
      </c>
      <c r="AW505" s="11" t="s">
        <v>35</v>
      </c>
      <c r="AX505" s="11" t="s">
        <v>77</v>
      </c>
      <c r="AY505" s="163" t="s">
        <v>140</v>
      </c>
    </row>
    <row r="506" spans="2:65" s="1" customFormat="1" ht="38.25" customHeight="1">
      <c r="B506" s="147"/>
      <c r="C506" s="148" t="s">
        <v>819</v>
      </c>
      <c r="D506" s="148" t="s">
        <v>142</v>
      </c>
      <c r="E506" s="149" t="s">
        <v>820</v>
      </c>
      <c r="F506" s="150" t="s">
        <v>821</v>
      </c>
      <c r="G506" s="151" t="s">
        <v>183</v>
      </c>
      <c r="H506" s="152">
        <v>0.2</v>
      </c>
      <c r="I506" s="153"/>
      <c r="J506" s="153">
        <f>ROUND(I506*H506,2)</f>
        <v>0</v>
      </c>
      <c r="K506" s="150" t="s">
        <v>146</v>
      </c>
      <c r="L506" s="38"/>
      <c r="M506" s="154" t="s">
        <v>5</v>
      </c>
      <c r="N506" s="155" t="s">
        <v>43</v>
      </c>
      <c r="O506" s="156">
        <v>0.59</v>
      </c>
      <c r="P506" s="156">
        <f>O506*H506</f>
        <v>0.11799999999999999</v>
      </c>
      <c r="Q506" s="156">
        <v>0</v>
      </c>
      <c r="R506" s="156">
        <f>Q506*H506</f>
        <v>0</v>
      </c>
      <c r="S506" s="156">
        <v>0.187</v>
      </c>
      <c r="T506" s="157">
        <f>S506*H506</f>
        <v>3.7400000000000003E-2</v>
      </c>
      <c r="AR506" s="24" t="s">
        <v>147</v>
      </c>
      <c r="AT506" s="24" t="s">
        <v>142</v>
      </c>
      <c r="AU506" s="24" t="s">
        <v>84</v>
      </c>
      <c r="AY506" s="24" t="s">
        <v>140</v>
      </c>
      <c r="BE506" s="158">
        <f>IF(N506="základní",J506,0)</f>
        <v>0</v>
      </c>
      <c r="BF506" s="158">
        <f>IF(N506="snížená",J506,0)</f>
        <v>0</v>
      </c>
      <c r="BG506" s="158">
        <f>IF(N506="zákl. přenesená",J506,0)</f>
        <v>0</v>
      </c>
      <c r="BH506" s="158">
        <f>IF(N506="sníž. přenesená",J506,0)</f>
        <v>0</v>
      </c>
      <c r="BI506" s="158">
        <f>IF(N506="nulová",J506,0)</f>
        <v>0</v>
      </c>
      <c r="BJ506" s="24" t="s">
        <v>77</v>
      </c>
      <c r="BK506" s="158">
        <f>ROUND(I506*H506,2)</f>
        <v>0</v>
      </c>
      <c r="BL506" s="24" t="s">
        <v>147</v>
      </c>
      <c r="BM506" s="24" t="s">
        <v>822</v>
      </c>
    </row>
    <row r="507" spans="2:65" s="11" customFormat="1">
      <c r="B507" s="162"/>
      <c r="D507" s="159" t="s">
        <v>151</v>
      </c>
      <c r="E507" s="163" t="s">
        <v>5</v>
      </c>
      <c r="F507" s="164" t="s">
        <v>823</v>
      </c>
      <c r="H507" s="165">
        <v>0.2</v>
      </c>
      <c r="L507" s="162"/>
      <c r="M507" s="166"/>
      <c r="N507" s="167"/>
      <c r="O507" s="167"/>
      <c r="P507" s="167"/>
      <c r="Q507" s="167"/>
      <c r="R507" s="167"/>
      <c r="S507" s="167"/>
      <c r="T507" s="168"/>
      <c r="AT507" s="163" t="s">
        <v>151</v>
      </c>
      <c r="AU507" s="163" t="s">
        <v>84</v>
      </c>
      <c r="AV507" s="11" t="s">
        <v>84</v>
      </c>
      <c r="AW507" s="11" t="s">
        <v>35</v>
      </c>
      <c r="AX507" s="11" t="s">
        <v>72</v>
      </c>
      <c r="AY507" s="163" t="s">
        <v>140</v>
      </c>
    </row>
    <row r="508" spans="2:65" s="12" customFormat="1">
      <c r="B508" s="169"/>
      <c r="D508" s="159" t="s">
        <v>151</v>
      </c>
      <c r="E508" s="170" t="s">
        <v>5</v>
      </c>
      <c r="F508" s="171" t="s">
        <v>153</v>
      </c>
      <c r="H508" s="172">
        <v>0.2</v>
      </c>
      <c r="L508" s="169"/>
      <c r="M508" s="173"/>
      <c r="N508" s="174"/>
      <c r="O508" s="174"/>
      <c r="P508" s="174"/>
      <c r="Q508" s="174"/>
      <c r="R508" s="174"/>
      <c r="S508" s="174"/>
      <c r="T508" s="175"/>
      <c r="AT508" s="170" t="s">
        <v>151</v>
      </c>
      <c r="AU508" s="170" t="s">
        <v>84</v>
      </c>
      <c r="AV508" s="12" t="s">
        <v>147</v>
      </c>
      <c r="AW508" s="12" t="s">
        <v>35</v>
      </c>
      <c r="AX508" s="12" t="s">
        <v>77</v>
      </c>
      <c r="AY508" s="170" t="s">
        <v>140</v>
      </c>
    </row>
    <row r="509" spans="2:65" s="1" customFormat="1" ht="38.25" customHeight="1">
      <c r="B509" s="147"/>
      <c r="C509" s="148" t="s">
        <v>824</v>
      </c>
      <c r="D509" s="148" t="s">
        <v>142</v>
      </c>
      <c r="E509" s="149" t="s">
        <v>825</v>
      </c>
      <c r="F509" s="150" t="s">
        <v>826</v>
      </c>
      <c r="G509" s="151" t="s">
        <v>145</v>
      </c>
      <c r="H509" s="152">
        <v>0.36599999999999999</v>
      </c>
      <c r="I509" s="153"/>
      <c r="J509" s="153">
        <f>ROUND(I509*H509,2)</f>
        <v>0</v>
      </c>
      <c r="K509" s="150" t="s">
        <v>146</v>
      </c>
      <c r="L509" s="38"/>
      <c r="M509" s="154" t="s">
        <v>5</v>
      </c>
      <c r="N509" s="155" t="s">
        <v>43</v>
      </c>
      <c r="O509" s="156">
        <v>5.633</v>
      </c>
      <c r="P509" s="156">
        <f>O509*H509</f>
        <v>2.0616780000000001</v>
      </c>
      <c r="Q509" s="156">
        <v>0</v>
      </c>
      <c r="R509" s="156">
        <f>Q509*H509</f>
        <v>0</v>
      </c>
      <c r="S509" s="156">
        <v>1.95</v>
      </c>
      <c r="T509" s="157">
        <f>S509*H509</f>
        <v>0.7137</v>
      </c>
      <c r="AR509" s="24" t="s">
        <v>147</v>
      </c>
      <c r="AT509" s="24" t="s">
        <v>142</v>
      </c>
      <c r="AU509" s="24" t="s">
        <v>84</v>
      </c>
      <c r="AY509" s="24" t="s">
        <v>140</v>
      </c>
      <c r="BE509" s="158">
        <f>IF(N509="základní",J509,0)</f>
        <v>0</v>
      </c>
      <c r="BF509" s="158">
        <f>IF(N509="snížená",J509,0)</f>
        <v>0</v>
      </c>
      <c r="BG509" s="158">
        <f>IF(N509="zákl. přenesená",J509,0)</f>
        <v>0</v>
      </c>
      <c r="BH509" s="158">
        <f>IF(N509="sníž. přenesená",J509,0)</f>
        <v>0</v>
      </c>
      <c r="BI509" s="158">
        <f>IF(N509="nulová",J509,0)</f>
        <v>0</v>
      </c>
      <c r="BJ509" s="24" t="s">
        <v>77</v>
      </c>
      <c r="BK509" s="158">
        <f>ROUND(I509*H509,2)</f>
        <v>0</v>
      </c>
      <c r="BL509" s="24" t="s">
        <v>147</v>
      </c>
      <c r="BM509" s="24" t="s">
        <v>827</v>
      </c>
    </row>
    <row r="510" spans="2:65" s="11" customFormat="1">
      <c r="B510" s="162"/>
      <c r="D510" s="159" t="s">
        <v>151</v>
      </c>
      <c r="E510" s="163" t="s">
        <v>5</v>
      </c>
      <c r="F510" s="164" t="s">
        <v>828</v>
      </c>
      <c r="H510" s="165">
        <v>0.36599999999999999</v>
      </c>
      <c r="L510" s="162"/>
      <c r="M510" s="166"/>
      <c r="N510" s="167"/>
      <c r="O510" s="167"/>
      <c r="P510" s="167"/>
      <c r="Q510" s="167"/>
      <c r="R510" s="167"/>
      <c r="S510" s="167"/>
      <c r="T510" s="168"/>
      <c r="AT510" s="163" t="s">
        <v>151</v>
      </c>
      <c r="AU510" s="163" t="s">
        <v>84</v>
      </c>
      <c r="AV510" s="11" t="s">
        <v>84</v>
      </c>
      <c r="AW510" s="11" t="s">
        <v>35</v>
      </c>
      <c r="AX510" s="11" t="s">
        <v>72</v>
      </c>
      <c r="AY510" s="163" t="s">
        <v>140</v>
      </c>
    </row>
    <row r="511" spans="2:65" s="12" customFormat="1">
      <c r="B511" s="169"/>
      <c r="D511" s="159" t="s">
        <v>151</v>
      </c>
      <c r="E511" s="170" t="s">
        <v>5</v>
      </c>
      <c r="F511" s="171" t="s">
        <v>153</v>
      </c>
      <c r="H511" s="172">
        <v>0.36599999999999999</v>
      </c>
      <c r="L511" s="169"/>
      <c r="M511" s="173"/>
      <c r="N511" s="174"/>
      <c r="O511" s="174"/>
      <c r="P511" s="174"/>
      <c r="Q511" s="174"/>
      <c r="R511" s="174"/>
      <c r="S511" s="174"/>
      <c r="T511" s="175"/>
      <c r="AT511" s="170" t="s">
        <v>151</v>
      </c>
      <c r="AU511" s="170" t="s">
        <v>84</v>
      </c>
      <c r="AV511" s="12" t="s">
        <v>147</v>
      </c>
      <c r="AW511" s="12" t="s">
        <v>35</v>
      </c>
      <c r="AX511" s="12" t="s">
        <v>77</v>
      </c>
      <c r="AY511" s="170" t="s">
        <v>140</v>
      </c>
    </row>
    <row r="512" spans="2:65" s="1" customFormat="1" ht="16.5" customHeight="1">
      <c r="B512" s="147"/>
      <c r="C512" s="148" t="s">
        <v>829</v>
      </c>
      <c r="D512" s="148" t="s">
        <v>142</v>
      </c>
      <c r="E512" s="149" t="s">
        <v>830</v>
      </c>
      <c r="F512" s="150" t="s">
        <v>831</v>
      </c>
      <c r="G512" s="151" t="s">
        <v>145</v>
      </c>
      <c r="H512" s="152">
        <v>4.6230000000000002</v>
      </c>
      <c r="I512" s="153"/>
      <c r="J512" s="153">
        <f>ROUND(I512*H512,2)</f>
        <v>0</v>
      </c>
      <c r="K512" s="150" t="s">
        <v>146</v>
      </c>
      <c r="L512" s="38"/>
      <c r="M512" s="154" t="s">
        <v>5</v>
      </c>
      <c r="N512" s="155" t="s">
        <v>43</v>
      </c>
      <c r="O512" s="156">
        <v>3.2519999999999998</v>
      </c>
      <c r="P512" s="156">
        <f>O512*H512</f>
        <v>15.033996</v>
      </c>
      <c r="Q512" s="156">
        <v>0</v>
      </c>
      <c r="R512" s="156">
        <f>Q512*H512</f>
        <v>0</v>
      </c>
      <c r="S512" s="156">
        <v>0</v>
      </c>
      <c r="T512" s="157">
        <f>S512*H512</f>
        <v>0</v>
      </c>
      <c r="AR512" s="24" t="s">
        <v>147</v>
      </c>
      <c r="AT512" s="24" t="s">
        <v>142</v>
      </c>
      <c r="AU512" s="24" t="s">
        <v>84</v>
      </c>
      <c r="AY512" s="24" t="s">
        <v>140</v>
      </c>
      <c r="BE512" s="158">
        <f>IF(N512="základní",J512,0)</f>
        <v>0</v>
      </c>
      <c r="BF512" s="158">
        <f>IF(N512="snížená",J512,0)</f>
        <v>0</v>
      </c>
      <c r="BG512" s="158">
        <f>IF(N512="zákl. přenesená",J512,0)</f>
        <v>0</v>
      </c>
      <c r="BH512" s="158">
        <f>IF(N512="sníž. přenesená",J512,0)</f>
        <v>0</v>
      </c>
      <c r="BI512" s="158">
        <f>IF(N512="nulová",J512,0)</f>
        <v>0</v>
      </c>
      <c r="BJ512" s="24" t="s">
        <v>77</v>
      </c>
      <c r="BK512" s="158">
        <f>ROUND(I512*H512,2)</f>
        <v>0</v>
      </c>
      <c r="BL512" s="24" t="s">
        <v>147</v>
      </c>
      <c r="BM512" s="24" t="s">
        <v>832</v>
      </c>
    </row>
    <row r="513" spans="2:65" s="1" customFormat="1" ht="54">
      <c r="B513" s="38"/>
      <c r="D513" s="159" t="s">
        <v>149</v>
      </c>
      <c r="F513" s="160" t="s">
        <v>833</v>
      </c>
      <c r="L513" s="38"/>
      <c r="M513" s="161"/>
      <c r="N513" s="39"/>
      <c r="O513" s="39"/>
      <c r="P513" s="39"/>
      <c r="Q513" s="39"/>
      <c r="R513" s="39"/>
      <c r="S513" s="39"/>
      <c r="T513" s="67"/>
      <c r="AT513" s="24" t="s">
        <v>149</v>
      </c>
      <c r="AU513" s="24" t="s">
        <v>84</v>
      </c>
    </row>
    <row r="514" spans="2:65" s="11" customFormat="1">
      <c r="B514" s="162"/>
      <c r="D514" s="159" t="s">
        <v>151</v>
      </c>
      <c r="E514" s="163" t="s">
        <v>5</v>
      </c>
      <c r="F514" s="164" t="s">
        <v>834</v>
      </c>
      <c r="H514" s="165">
        <v>0.995</v>
      </c>
      <c r="L514" s="162"/>
      <c r="M514" s="166"/>
      <c r="N514" s="167"/>
      <c r="O514" s="167"/>
      <c r="P514" s="167"/>
      <c r="Q514" s="167"/>
      <c r="R514" s="167"/>
      <c r="S514" s="167"/>
      <c r="T514" s="168"/>
      <c r="AT514" s="163" t="s">
        <v>151</v>
      </c>
      <c r="AU514" s="163" t="s">
        <v>84</v>
      </c>
      <c r="AV514" s="11" t="s">
        <v>84</v>
      </c>
      <c r="AW514" s="11" t="s">
        <v>35</v>
      </c>
      <c r="AX514" s="11" t="s">
        <v>72</v>
      </c>
      <c r="AY514" s="163" t="s">
        <v>140</v>
      </c>
    </row>
    <row r="515" spans="2:65" s="11" customFormat="1">
      <c r="B515" s="162"/>
      <c r="D515" s="159" t="s">
        <v>151</v>
      </c>
      <c r="E515" s="163" t="s">
        <v>5</v>
      </c>
      <c r="F515" s="164" t="s">
        <v>835</v>
      </c>
      <c r="H515" s="165">
        <v>0.38300000000000001</v>
      </c>
      <c r="L515" s="162"/>
      <c r="M515" s="166"/>
      <c r="N515" s="167"/>
      <c r="O515" s="167"/>
      <c r="P515" s="167"/>
      <c r="Q515" s="167"/>
      <c r="R515" s="167"/>
      <c r="S515" s="167"/>
      <c r="T515" s="168"/>
      <c r="AT515" s="163" t="s">
        <v>151</v>
      </c>
      <c r="AU515" s="163" t="s">
        <v>84</v>
      </c>
      <c r="AV515" s="11" t="s">
        <v>84</v>
      </c>
      <c r="AW515" s="11" t="s">
        <v>35</v>
      </c>
      <c r="AX515" s="11" t="s">
        <v>72</v>
      </c>
      <c r="AY515" s="163" t="s">
        <v>140</v>
      </c>
    </row>
    <row r="516" spans="2:65" s="11" customFormat="1">
      <c r="B516" s="162"/>
      <c r="D516" s="159" t="s">
        <v>151</v>
      </c>
      <c r="E516" s="163" t="s">
        <v>5</v>
      </c>
      <c r="F516" s="164" t="s">
        <v>836</v>
      </c>
      <c r="H516" s="165">
        <v>0.96099999999999997</v>
      </c>
      <c r="L516" s="162"/>
      <c r="M516" s="166"/>
      <c r="N516" s="167"/>
      <c r="O516" s="167"/>
      <c r="P516" s="167"/>
      <c r="Q516" s="167"/>
      <c r="R516" s="167"/>
      <c r="S516" s="167"/>
      <c r="T516" s="168"/>
      <c r="AT516" s="163" t="s">
        <v>151</v>
      </c>
      <c r="AU516" s="163" t="s">
        <v>84</v>
      </c>
      <c r="AV516" s="11" t="s">
        <v>84</v>
      </c>
      <c r="AW516" s="11" t="s">
        <v>35</v>
      </c>
      <c r="AX516" s="11" t="s">
        <v>72</v>
      </c>
      <c r="AY516" s="163" t="s">
        <v>140</v>
      </c>
    </row>
    <row r="517" spans="2:65" s="11" customFormat="1">
      <c r="B517" s="162"/>
      <c r="D517" s="159" t="s">
        <v>151</v>
      </c>
      <c r="E517" s="163" t="s">
        <v>5</v>
      </c>
      <c r="F517" s="164" t="s">
        <v>837</v>
      </c>
      <c r="H517" s="165">
        <v>0.84</v>
      </c>
      <c r="L517" s="162"/>
      <c r="M517" s="166"/>
      <c r="N517" s="167"/>
      <c r="O517" s="167"/>
      <c r="P517" s="167"/>
      <c r="Q517" s="167"/>
      <c r="R517" s="167"/>
      <c r="S517" s="167"/>
      <c r="T517" s="168"/>
      <c r="AT517" s="163" t="s">
        <v>151</v>
      </c>
      <c r="AU517" s="163" t="s">
        <v>84</v>
      </c>
      <c r="AV517" s="11" t="s">
        <v>84</v>
      </c>
      <c r="AW517" s="11" t="s">
        <v>35</v>
      </c>
      <c r="AX517" s="11" t="s">
        <v>72</v>
      </c>
      <c r="AY517" s="163" t="s">
        <v>140</v>
      </c>
    </row>
    <row r="518" spans="2:65" s="11" customFormat="1">
      <c r="B518" s="162"/>
      <c r="D518" s="159" t="s">
        <v>151</v>
      </c>
      <c r="E518" s="163" t="s">
        <v>5</v>
      </c>
      <c r="F518" s="164" t="s">
        <v>838</v>
      </c>
      <c r="H518" s="165">
        <v>1.444</v>
      </c>
      <c r="L518" s="162"/>
      <c r="M518" s="166"/>
      <c r="N518" s="167"/>
      <c r="O518" s="167"/>
      <c r="P518" s="167"/>
      <c r="Q518" s="167"/>
      <c r="R518" s="167"/>
      <c r="S518" s="167"/>
      <c r="T518" s="168"/>
      <c r="AT518" s="163" t="s">
        <v>151</v>
      </c>
      <c r="AU518" s="163" t="s">
        <v>84</v>
      </c>
      <c r="AV518" s="11" t="s">
        <v>84</v>
      </c>
      <c r="AW518" s="11" t="s">
        <v>35</v>
      </c>
      <c r="AX518" s="11" t="s">
        <v>72</v>
      </c>
      <c r="AY518" s="163" t="s">
        <v>140</v>
      </c>
    </row>
    <row r="519" spans="2:65" s="12" customFormat="1">
      <c r="B519" s="169"/>
      <c r="D519" s="159" t="s">
        <v>151</v>
      </c>
      <c r="E519" s="170" t="s">
        <v>5</v>
      </c>
      <c r="F519" s="171" t="s">
        <v>153</v>
      </c>
      <c r="H519" s="172">
        <v>4.6230000000000002</v>
      </c>
      <c r="L519" s="169"/>
      <c r="M519" s="173"/>
      <c r="N519" s="174"/>
      <c r="O519" s="174"/>
      <c r="P519" s="174"/>
      <c r="Q519" s="174"/>
      <c r="R519" s="174"/>
      <c r="S519" s="174"/>
      <c r="T519" s="175"/>
      <c r="AT519" s="170" t="s">
        <v>151</v>
      </c>
      <c r="AU519" s="170" t="s">
        <v>84</v>
      </c>
      <c r="AV519" s="12" t="s">
        <v>147</v>
      </c>
      <c r="AW519" s="12" t="s">
        <v>35</v>
      </c>
      <c r="AX519" s="12" t="s">
        <v>77</v>
      </c>
      <c r="AY519" s="170" t="s">
        <v>140</v>
      </c>
    </row>
    <row r="520" spans="2:65" s="1" customFormat="1" ht="16.5" customHeight="1">
      <c r="B520" s="147"/>
      <c r="C520" s="148" t="s">
        <v>839</v>
      </c>
      <c r="D520" s="148" t="s">
        <v>142</v>
      </c>
      <c r="E520" s="149" t="s">
        <v>840</v>
      </c>
      <c r="F520" s="150" t="s">
        <v>841</v>
      </c>
      <c r="G520" s="151" t="s">
        <v>183</v>
      </c>
      <c r="H520" s="152">
        <v>27.021000000000001</v>
      </c>
      <c r="I520" s="153"/>
      <c r="J520" s="153">
        <f>ROUND(I520*H520,2)</f>
        <v>0</v>
      </c>
      <c r="K520" s="150" t="s">
        <v>146</v>
      </c>
      <c r="L520" s="38"/>
      <c r="M520" s="154" t="s">
        <v>5</v>
      </c>
      <c r="N520" s="155" t="s">
        <v>43</v>
      </c>
      <c r="O520" s="156">
        <v>0.65</v>
      </c>
      <c r="P520" s="156">
        <f>O520*H520</f>
        <v>17.563650000000003</v>
      </c>
      <c r="Q520" s="156">
        <v>1.208E-2</v>
      </c>
      <c r="R520" s="156">
        <f>Q520*H520</f>
        <v>0.32641368000000004</v>
      </c>
      <c r="S520" s="156">
        <v>0</v>
      </c>
      <c r="T520" s="157">
        <f>S520*H520</f>
        <v>0</v>
      </c>
      <c r="AR520" s="24" t="s">
        <v>147</v>
      </c>
      <c r="AT520" s="24" t="s">
        <v>142</v>
      </c>
      <c r="AU520" s="24" t="s">
        <v>84</v>
      </c>
      <c r="AY520" s="24" t="s">
        <v>140</v>
      </c>
      <c r="BE520" s="158">
        <f>IF(N520="základní",J520,0)</f>
        <v>0</v>
      </c>
      <c r="BF520" s="158">
        <f>IF(N520="snížená",J520,0)</f>
        <v>0</v>
      </c>
      <c r="BG520" s="158">
        <f>IF(N520="zákl. přenesená",J520,0)</f>
        <v>0</v>
      </c>
      <c r="BH520" s="158">
        <f>IF(N520="sníž. přenesená",J520,0)</f>
        <v>0</v>
      </c>
      <c r="BI520" s="158">
        <f>IF(N520="nulová",J520,0)</f>
        <v>0</v>
      </c>
      <c r="BJ520" s="24" t="s">
        <v>77</v>
      </c>
      <c r="BK520" s="158">
        <f>ROUND(I520*H520,2)</f>
        <v>0</v>
      </c>
      <c r="BL520" s="24" t="s">
        <v>147</v>
      </c>
      <c r="BM520" s="24" t="s">
        <v>842</v>
      </c>
    </row>
    <row r="521" spans="2:65" s="1" customFormat="1" ht="27">
      <c r="B521" s="38"/>
      <c r="D521" s="159" t="s">
        <v>149</v>
      </c>
      <c r="F521" s="160" t="s">
        <v>843</v>
      </c>
      <c r="L521" s="38"/>
      <c r="M521" s="161"/>
      <c r="N521" s="39"/>
      <c r="O521" s="39"/>
      <c r="P521" s="39"/>
      <c r="Q521" s="39"/>
      <c r="R521" s="39"/>
      <c r="S521" s="39"/>
      <c r="T521" s="67"/>
      <c r="AT521" s="24" t="s">
        <v>149</v>
      </c>
      <c r="AU521" s="24" t="s">
        <v>84</v>
      </c>
    </row>
    <row r="522" spans="2:65" s="11" customFormat="1">
      <c r="B522" s="162"/>
      <c r="D522" s="159" t="s">
        <v>151</v>
      </c>
      <c r="E522" s="163" t="s">
        <v>5</v>
      </c>
      <c r="F522" s="164" t="s">
        <v>844</v>
      </c>
      <c r="H522" s="165">
        <v>6.6360000000000001</v>
      </c>
      <c r="L522" s="162"/>
      <c r="M522" s="166"/>
      <c r="N522" s="167"/>
      <c r="O522" s="167"/>
      <c r="P522" s="167"/>
      <c r="Q522" s="167"/>
      <c r="R522" s="167"/>
      <c r="S522" s="167"/>
      <c r="T522" s="168"/>
      <c r="AT522" s="163" t="s">
        <v>151</v>
      </c>
      <c r="AU522" s="163" t="s">
        <v>84</v>
      </c>
      <c r="AV522" s="11" t="s">
        <v>84</v>
      </c>
      <c r="AW522" s="11" t="s">
        <v>35</v>
      </c>
      <c r="AX522" s="11" t="s">
        <v>72</v>
      </c>
      <c r="AY522" s="163" t="s">
        <v>140</v>
      </c>
    </row>
    <row r="523" spans="2:65" s="11" customFormat="1">
      <c r="B523" s="162"/>
      <c r="D523" s="159" t="s">
        <v>151</v>
      </c>
      <c r="E523" s="163" t="s">
        <v>5</v>
      </c>
      <c r="F523" s="164" t="s">
        <v>845</v>
      </c>
      <c r="H523" s="165">
        <v>2.556</v>
      </c>
      <c r="L523" s="162"/>
      <c r="M523" s="166"/>
      <c r="N523" s="167"/>
      <c r="O523" s="167"/>
      <c r="P523" s="167"/>
      <c r="Q523" s="167"/>
      <c r="R523" s="167"/>
      <c r="S523" s="167"/>
      <c r="T523" s="168"/>
      <c r="AT523" s="163" t="s">
        <v>151</v>
      </c>
      <c r="AU523" s="163" t="s">
        <v>84</v>
      </c>
      <c r="AV523" s="11" t="s">
        <v>84</v>
      </c>
      <c r="AW523" s="11" t="s">
        <v>35</v>
      </c>
      <c r="AX523" s="11" t="s">
        <v>72</v>
      </c>
      <c r="AY523" s="163" t="s">
        <v>140</v>
      </c>
    </row>
    <row r="524" spans="2:65" s="11" customFormat="1">
      <c r="B524" s="162"/>
      <c r="D524" s="159" t="s">
        <v>151</v>
      </c>
      <c r="E524" s="163" t="s">
        <v>5</v>
      </c>
      <c r="F524" s="164" t="s">
        <v>846</v>
      </c>
      <c r="H524" s="165">
        <v>6.4080000000000004</v>
      </c>
      <c r="L524" s="162"/>
      <c r="M524" s="166"/>
      <c r="N524" s="167"/>
      <c r="O524" s="167"/>
      <c r="P524" s="167"/>
      <c r="Q524" s="167"/>
      <c r="R524" s="167"/>
      <c r="S524" s="167"/>
      <c r="T524" s="168"/>
      <c r="AT524" s="163" t="s">
        <v>151</v>
      </c>
      <c r="AU524" s="163" t="s">
        <v>84</v>
      </c>
      <c r="AV524" s="11" t="s">
        <v>84</v>
      </c>
      <c r="AW524" s="11" t="s">
        <v>35</v>
      </c>
      <c r="AX524" s="11" t="s">
        <v>72</v>
      </c>
      <c r="AY524" s="163" t="s">
        <v>140</v>
      </c>
    </row>
    <row r="525" spans="2:65" s="11" customFormat="1">
      <c r="B525" s="162"/>
      <c r="D525" s="159" t="s">
        <v>151</v>
      </c>
      <c r="E525" s="163" t="s">
        <v>5</v>
      </c>
      <c r="F525" s="164" t="s">
        <v>847</v>
      </c>
      <c r="H525" s="165">
        <v>4.2</v>
      </c>
      <c r="L525" s="162"/>
      <c r="M525" s="166"/>
      <c r="N525" s="167"/>
      <c r="O525" s="167"/>
      <c r="P525" s="167"/>
      <c r="Q525" s="167"/>
      <c r="R525" s="167"/>
      <c r="S525" s="167"/>
      <c r="T525" s="168"/>
      <c r="AT525" s="163" t="s">
        <v>151</v>
      </c>
      <c r="AU525" s="163" t="s">
        <v>84</v>
      </c>
      <c r="AV525" s="11" t="s">
        <v>84</v>
      </c>
      <c r="AW525" s="11" t="s">
        <v>35</v>
      </c>
      <c r="AX525" s="11" t="s">
        <v>72</v>
      </c>
      <c r="AY525" s="163" t="s">
        <v>140</v>
      </c>
    </row>
    <row r="526" spans="2:65" s="11" customFormat="1">
      <c r="B526" s="162"/>
      <c r="D526" s="159" t="s">
        <v>151</v>
      </c>
      <c r="E526" s="163" t="s">
        <v>5</v>
      </c>
      <c r="F526" s="164" t="s">
        <v>848</v>
      </c>
      <c r="H526" s="165">
        <v>7.2210000000000001</v>
      </c>
      <c r="L526" s="162"/>
      <c r="M526" s="166"/>
      <c r="N526" s="167"/>
      <c r="O526" s="167"/>
      <c r="P526" s="167"/>
      <c r="Q526" s="167"/>
      <c r="R526" s="167"/>
      <c r="S526" s="167"/>
      <c r="T526" s="168"/>
      <c r="AT526" s="163" t="s">
        <v>151</v>
      </c>
      <c r="AU526" s="163" t="s">
        <v>84</v>
      </c>
      <c r="AV526" s="11" t="s">
        <v>84</v>
      </c>
      <c r="AW526" s="11" t="s">
        <v>35</v>
      </c>
      <c r="AX526" s="11" t="s">
        <v>72</v>
      </c>
      <c r="AY526" s="163" t="s">
        <v>140</v>
      </c>
    </row>
    <row r="527" spans="2:65" s="12" customFormat="1">
      <c r="B527" s="169"/>
      <c r="D527" s="159" t="s">
        <v>151</v>
      </c>
      <c r="E527" s="170" t="s">
        <v>5</v>
      </c>
      <c r="F527" s="171" t="s">
        <v>153</v>
      </c>
      <c r="H527" s="172">
        <v>27.021000000000001</v>
      </c>
      <c r="L527" s="169"/>
      <c r="M527" s="173"/>
      <c r="N527" s="174"/>
      <c r="O527" s="174"/>
      <c r="P527" s="174"/>
      <c r="Q527" s="174"/>
      <c r="R527" s="174"/>
      <c r="S527" s="174"/>
      <c r="T527" s="175"/>
      <c r="AT527" s="170" t="s">
        <v>151</v>
      </c>
      <c r="AU527" s="170" t="s">
        <v>84</v>
      </c>
      <c r="AV527" s="12" t="s">
        <v>147</v>
      </c>
      <c r="AW527" s="12" t="s">
        <v>35</v>
      </c>
      <c r="AX527" s="12" t="s">
        <v>77</v>
      </c>
      <c r="AY527" s="170" t="s">
        <v>140</v>
      </c>
    </row>
    <row r="528" spans="2:65" s="1" customFormat="1" ht="16.5" customHeight="1">
      <c r="B528" s="147"/>
      <c r="C528" s="148" t="s">
        <v>849</v>
      </c>
      <c r="D528" s="148" t="s">
        <v>142</v>
      </c>
      <c r="E528" s="149" t="s">
        <v>850</v>
      </c>
      <c r="F528" s="150" t="s">
        <v>851</v>
      </c>
      <c r="G528" s="151" t="s">
        <v>183</v>
      </c>
      <c r="H528" s="152">
        <v>27.021000000000001</v>
      </c>
      <c r="I528" s="153"/>
      <c r="J528" s="153">
        <f>ROUND(I528*H528,2)</f>
        <v>0</v>
      </c>
      <c r="K528" s="150" t="s">
        <v>146</v>
      </c>
      <c r="L528" s="38"/>
      <c r="M528" s="154" t="s">
        <v>5</v>
      </c>
      <c r="N528" s="155" t="s">
        <v>43</v>
      </c>
      <c r="O528" s="156">
        <v>0.32</v>
      </c>
      <c r="P528" s="156">
        <f>O528*H528</f>
        <v>8.6467200000000002</v>
      </c>
      <c r="Q528" s="156">
        <v>0</v>
      </c>
      <c r="R528" s="156">
        <f>Q528*H528</f>
        <v>0</v>
      </c>
      <c r="S528" s="156">
        <v>0</v>
      </c>
      <c r="T528" s="157">
        <f>S528*H528</f>
        <v>0</v>
      </c>
      <c r="AR528" s="24" t="s">
        <v>147</v>
      </c>
      <c r="AT528" s="24" t="s">
        <v>142</v>
      </c>
      <c r="AU528" s="24" t="s">
        <v>84</v>
      </c>
      <c r="AY528" s="24" t="s">
        <v>140</v>
      </c>
      <c r="BE528" s="158">
        <f>IF(N528="základní",J528,0)</f>
        <v>0</v>
      </c>
      <c r="BF528" s="158">
        <f>IF(N528="snížená",J528,0)</f>
        <v>0</v>
      </c>
      <c r="BG528" s="158">
        <f>IF(N528="zákl. přenesená",J528,0)</f>
        <v>0</v>
      </c>
      <c r="BH528" s="158">
        <f>IF(N528="sníž. přenesená",J528,0)</f>
        <v>0</v>
      </c>
      <c r="BI528" s="158">
        <f>IF(N528="nulová",J528,0)</f>
        <v>0</v>
      </c>
      <c r="BJ528" s="24" t="s">
        <v>77</v>
      </c>
      <c r="BK528" s="158">
        <f>ROUND(I528*H528,2)</f>
        <v>0</v>
      </c>
      <c r="BL528" s="24" t="s">
        <v>147</v>
      </c>
      <c r="BM528" s="24" t="s">
        <v>852</v>
      </c>
    </row>
    <row r="529" spans="2:65" s="1" customFormat="1" ht="27">
      <c r="B529" s="38"/>
      <c r="D529" s="159" t="s">
        <v>149</v>
      </c>
      <c r="F529" s="160" t="s">
        <v>843</v>
      </c>
      <c r="L529" s="38"/>
      <c r="M529" s="161"/>
      <c r="N529" s="39"/>
      <c r="O529" s="39"/>
      <c r="P529" s="39"/>
      <c r="Q529" s="39"/>
      <c r="R529" s="39"/>
      <c r="S529" s="39"/>
      <c r="T529" s="67"/>
      <c r="AT529" s="24" t="s">
        <v>149</v>
      </c>
      <c r="AU529" s="24" t="s">
        <v>84</v>
      </c>
    </row>
    <row r="530" spans="2:65" s="1" customFormat="1" ht="16.5" customHeight="1">
      <c r="B530" s="147"/>
      <c r="C530" s="148" t="s">
        <v>853</v>
      </c>
      <c r="D530" s="148" t="s">
        <v>142</v>
      </c>
      <c r="E530" s="149" t="s">
        <v>854</v>
      </c>
      <c r="F530" s="150" t="s">
        <v>855</v>
      </c>
      <c r="G530" s="151" t="s">
        <v>225</v>
      </c>
      <c r="H530" s="152">
        <v>0.254</v>
      </c>
      <c r="I530" s="153"/>
      <c r="J530" s="153">
        <f>ROUND(I530*H530,2)</f>
        <v>0</v>
      </c>
      <c r="K530" s="150" t="s">
        <v>146</v>
      </c>
      <c r="L530" s="38"/>
      <c r="M530" s="154" t="s">
        <v>5</v>
      </c>
      <c r="N530" s="155" t="s">
        <v>43</v>
      </c>
      <c r="O530" s="156">
        <v>37.704000000000001</v>
      </c>
      <c r="P530" s="156">
        <f>O530*H530</f>
        <v>9.5768160000000009</v>
      </c>
      <c r="Q530" s="156">
        <v>1.0515300000000001</v>
      </c>
      <c r="R530" s="156">
        <f>Q530*H530</f>
        <v>0.26708862</v>
      </c>
      <c r="S530" s="156">
        <v>0</v>
      </c>
      <c r="T530" s="157">
        <f>S530*H530</f>
        <v>0</v>
      </c>
      <c r="AR530" s="24" t="s">
        <v>147</v>
      </c>
      <c r="AT530" s="24" t="s">
        <v>142</v>
      </c>
      <c r="AU530" s="24" t="s">
        <v>84</v>
      </c>
      <c r="AY530" s="24" t="s">
        <v>140</v>
      </c>
      <c r="BE530" s="158">
        <f>IF(N530="základní",J530,0)</f>
        <v>0</v>
      </c>
      <c r="BF530" s="158">
        <f>IF(N530="snížená",J530,0)</f>
        <v>0</v>
      </c>
      <c r="BG530" s="158">
        <f>IF(N530="zákl. přenesená",J530,0)</f>
        <v>0</v>
      </c>
      <c r="BH530" s="158">
        <f>IF(N530="sníž. přenesená",J530,0)</f>
        <v>0</v>
      </c>
      <c r="BI530" s="158">
        <f>IF(N530="nulová",J530,0)</f>
        <v>0</v>
      </c>
      <c r="BJ530" s="24" t="s">
        <v>77</v>
      </c>
      <c r="BK530" s="158">
        <f>ROUND(I530*H530,2)</f>
        <v>0</v>
      </c>
      <c r="BL530" s="24" t="s">
        <v>147</v>
      </c>
      <c r="BM530" s="24" t="s">
        <v>856</v>
      </c>
    </row>
    <row r="531" spans="2:65" s="1" customFormat="1" ht="40.5">
      <c r="B531" s="38"/>
      <c r="D531" s="159" t="s">
        <v>149</v>
      </c>
      <c r="F531" s="160" t="s">
        <v>857</v>
      </c>
      <c r="L531" s="38"/>
      <c r="M531" s="161"/>
      <c r="N531" s="39"/>
      <c r="O531" s="39"/>
      <c r="P531" s="39"/>
      <c r="Q531" s="39"/>
      <c r="R531" s="39"/>
      <c r="S531" s="39"/>
      <c r="T531" s="67"/>
      <c r="AT531" s="24" t="s">
        <v>149</v>
      </c>
      <c r="AU531" s="24" t="s">
        <v>84</v>
      </c>
    </row>
    <row r="532" spans="2:65" s="11" customFormat="1">
      <c r="B532" s="162"/>
      <c r="D532" s="159" t="s">
        <v>151</v>
      </c>
      <c r="F532" s="164" t="s">
        <v>858</v>
      </c>
      <c r="H532" s="165">
        <v>0.254</v>
      </c>
      <c r="L532" s="162"/>
      <c r="M532" s="166"/>
      <c r="N532" s="167"/>
      <c r="O532" s="167"/>
      <c r="P532" s="167"/>
      <c r="Q532" s="167"/>
      <c r="R532" s="167"/>
      <c r="S532" s="167"/>
      <c r="T532" s="168"/>
      <c r="AT532" s="163" t="s">
        <v>151</v>
      </c>
      <c r="AU532" s="163" t="s">
        <v>84</v>
      </c>
      <c r="AV532" s="11" t="s">
        <v>84</v>
      </c>
      <c r="AW532" s="11" t="s">
        <v>6</v>
      </c>
      <c r="AX532" s="11" t="s">
        <v>77</v>
      </c>
      <c r="AY532" s="163" t="s">
        <v>140</v>
      </c>
    </row>
    <row r="533" spans="2:65" s="10" customFormat="1" ht="29.85" customHeight="1">
      <c r="B533" s="135"/>
      <c r="D533" s="136" t="s">
        <v>71</v>
      </c>
      <c r="E533" s="145" t="s">
        <v>859</v>
      </c>
      <c r="F533" s="145" t="s">
        <v>860</v>
      </c>
      <c r="J533" s="146">
        <f>BK533</f>
        <v>0</v>
      </c>
      <c r="L533" s="135"/>
      <c r="M533" s="139"/>
      <c r="N533" s="140"/>
      <c r="O533" s="140"/>
      <c r="P533" s="141">
        <f>SUM(P534:P542)</f>
        <v>172.1848</v>
      </c>
      <c r="Q533" s="140"/>
      <c r="R533" s="141">
        <f>SUM(R534:R542)</f>
        <v>0</v>
      </c>
      <c r="S533" s="140"/>
      <c r="T533" s="142">
        <f>SUM(T534:T542)</f>
        <v>0</v>
      </c>
      <c r="AR533" s="136" t="s">
        <v>77</v>
      </c>
      <c r="AT533" s="143" t="s">
        <v>71</v>
      </c>
      <c r="AU533" s="143" t="s">
        <v>77</v>
      </c>
      <c r="AY533" s="136" t="s">
        <v>140</v>
      </c>
      <c r="BK533" s="144">
        <f>SUM(BK534:BK542)</f>
        <v>0</v>
      </c>
    </row>
    <row r="534" spans="2:65" s="1" customFormat="1" ht="25.5" customHeight="1">
      <c r="B534" s="147"/>
      <c r="C534" s="148" t="s">
        <v>861</v>
      </c>
      <c r="D534" s="148" t="s">
        <v>142</v>
      </c>
      <c r="E534" s="149" t="s">
        <v>862</v>
      </c>
      <c r="F534" s="150" t="s">
        <v>863</v>
      </c>
      <c r="G534" s="151" t="s">
        <v>225</v>
      </c>
      <c r="H534" s="152">
        <v>80.8</v>
      </c>
      <c r="I534" s="153"/>
      <c r="J534" s="153">
        <f>ROUND(I534*H534,2)</f>
        <v>0</v>
      </c>
      <c r="K534" s="150" t="s">
        <v>146</v>
      </c>
      <c r="L534" s="38"/>
      <c r="M534" s="154" t="s">
        <v>5</v>
      </c>
      <c r="N534" s="155" t="s">
        <v>43</v>
      </c>
      <c r="O534" s="156">
        <v>1.88</v>
      </c>
      <c r="P534" s="156">
        <f>O534*H534</f>
        <v>151.904</v>
      </c>
      <c r="Q534" s="156">
        <v>0</v>
      </c>
      <c r="R534" s="156">
        <f>Q534*H534</f>
        <v>0</v>
      </c>
      <c r="S534" s="156">
        <v>0</v>
      </c>
      <c r="T534" s="157">
        <f>S534*H534</f>
        <v>0</v>
      </c>
      <c r="AR534" s="24" t="s">
        <v>147</v>
      </c>
      <c r="AT534" s="24" t="s">
        <v>142</v>
      </c>
      <c r="AU534" s="24" t="s">
        <v>84</v>
      </c>
      <c r="AY534" s="24" t="s">
        <v>140</v>
      </c>
      <c r="BE534" s="158">
        <f>IF(N534="základní",J534,0)</f>
        <v>0</v>
      </c>
      <c r="BF534" s="158">
        <f>IF(N534="snížená",J534,0)</f>
        <v>0</v>
      </c>
      <c r="BG534" s="158">
        <f>IF(N534="zákl. přenesená",J534,0)</f>
        <v>0</v>
      </c>
      <c r="BH534" s="158">
        <f>IF(N534="sníž. přenesená",J534,0)</f>
        <v>0</v>
      </c>
      <c r="BI534" s="158">
        <f>IF(N534="nulová",J534,0)</f>
        <v>0</v>
      </c>
      <c r="BJ534" s="24" t="s">
        <v>77</v>
      </c>
      <c r="BK534" s="158">
        <f>ROUND(I534*H534,2)</f>
        <v>0</v>
      </c>
      <c r="BL534" s="24" t="s">
        <v>147</v>
      </c>
      <c r="BM534" s="24" t="s">
        <v>864</v>
      </c>
    </row>
    <row r="535" spans="2:65" s="1" customFormat="1" ht="121.5">
      <c r="B535" s="38"/>
      <c r="D535" s="159" t="s">
        <v>149</v>
      </c>
      <c r="F535" s="160" t="s">
        <v>865</v>
      </c>
      <c r="L535" s="38"/>
      <c r="M535" s="161"/>
      <c r="N535" s="39"/>
      <c r="O535" s="39"/>
      <c r="P535" s="39"/>
      <c r="Q535" s="39"/>
      <c r="R535" s="39"/>
      <c r="S535" s="39"/>
      <c r="T535" s="67"/>
      <c r="AT535" s="24" t="s">
        <v>149</v>
      </c>
      <c r="AU535" s="24" t="s">
        <v>84</v>
      </c>
    </row>
    <row r="536" spans="2:65" s="1" customFormat="1" ht="25.5" customHeight="1">
      <c r="B536" s="147"/>
      <c r="C536" s="148" t="s">
        <v>866</v>
      </c>
      <c r="D536" s="148" t="s">
        <v>142</v>
      </c>
      <c r="E536" s="149" t="s">
        <v>867</v>
      </c>
      <c r="F536" s="150" t="s">
        <v>868</v>
      </c>
      <c r="G536" s="151" t="s">
        <v>225</v>
      </c>
      <c r="H536" s="152">
        <v>80.8</v>
      </c>
      <c r="I536" s="153"/>
      <c r="J536" s="153">
        <f>ROUND(I536*H536,2)</f>
        <v>0</v>
      </c>
      <c r="K536" s="150" t="s">
        <v>146</v>
      </c>
      <c r="L536" s="38"/>
      <c r="M536" s="154" t="s">
        <v>5</v>
      </c>
      <c r="N536" s="155" t="s">
        <v>43</v>
      </c>
      <c r="O536" s="156">
        <v>0.125</v>
      </c>
      <c r="P536" s="156">
        <f>O536*H536</f>
        <v>10.1</v>
      </c>
      <c r="Q536" s="156">
        <v>0</v>
      </c>
      <c r="R536" s="156">
        <f>Q536*H536</f>
        <v>0</v>
      </c>
      <c r="S536" s="156">
        <v>0</v>
      </c>
      <c r="T536" s="157">
        <f>S536*H536</f>
        <v>0</v>
      </c>
      <c r="AR536" s="24" t="s">
        <v>147</v>
      </c>
      <c r="AT536" s="24" t="s">
        <v>142</v>
      </c>
      <c r="AU536" s="24" t="s">
        <v>84</v>
      </c>
      <c r="AY536" s="24" t="s">
        <v>140</v>
      </c>
      <c r="BE536" s="158">
        <f>IF(N536="základní",J536,0)</f>
        <v>0</v>
      </c>
      <c r="BF536" s="158">
        <f>IF(N536="snížená",J536,0)</f>
        <v>0</v>
      </c>
      <c r="BG536" s="158">
        <f>IF(N536="zákl. přenesená",J536,0)</f>
        <v>0</v>
      </c>
      <c r="BH536" s="158">
        <f>IF(N536="sníž. přenesená",J536,0)</f>
        <v>0</v>
      </c>
      <c r="BI536" s="158">
        <f>IF(N536="nulová",J536,0)</f>
        <v>0</v>
      </c>
      <c r="BJ536" s="24" t="s">
        <v>77</v>
      </c>
      <c r="BK536" s="158">
        <f>ROUND(I536*H536,2)</f>
        <v>0</v>
      </c>
      <c r="BL536" s="24" t="s">
        <v>147</v>
      </c>
      <c r="BM536" s="24" t="s">
        <v>869</v>
      </c>
    </row>
    <row r="537" spans="2:65" s="1" customFormat="1" ht="81">
      <c r="B537" s="38"/>
      <c r="D537" s="159" t="s">
        <v>149</v>
      </c>
      <c r="F537" s="160" t="s">
        <v>870</v>
      </c>
      <c r="L537" s="38"/>
      <c r="M537" s="161"/>
      <c r="N537" s="39"/>
      <c r="O537" s="39"/>
      <c r="P537" s="39"/>
      <c r="Q537" s="39"/>
      <c r="R537" s="39"/>
      <c r="S537" s="39"/>
      <c r="T537" s="67"/>
      <c r="AT537" s="24" t="s">
        <v>149</v>
      </c>
      <c r="AU537" s="24" t="s">
        <v>84</v>
      </c>
    </row>
    <row r="538" spans="2:65" s="1" customFormat="1" ht="25.5" customHeight="1">
      <c r="B538" s="147"/>
      <c r="C538" s="148" t="s">
        <v>871</v>
      </c>
      <c r="D538" s="148" t="s">
        <v>142</v>
      </c>
      <c r="E538" s="149" t="s">
        <v>872</v>
      </c>
      <c r="F538" s="150" t="s">
        <v>873</v>
      </c>
      <c r="G538" s="151" t="s">
        <v>225</v>
      </c>
      <c r="H538" s="152">
        <v>1696.8</v>
      </c>
      <c r="I538" s="153"/>
      <c r="J538" s="153">
        <f>ROUND(I538*H538,2)</f>
        <v>0</v>
      </c>
      <c r="K538" s="150" t="s">
        <v>146</v>
      </c>
      <c r="L538" s="38"/>
      <c r="M538" s="154" t="s">
        <v>5</v>
      </c>
      <c r="N538" s="155" t="s">
        <v>43</v>
      </c>
      <c r="O538" s="156">
        <v>6.0000000000000001E-3</v>
      </c>
      <c r="P538" s="156">
        <f>O538*H538</f>
        <v>10.1808</v>
      </c>
      <c r="Q538" s="156">
        <v>0</v>
      </c>
      <c r="R538" s="156">
        <f>Q538*H538</f>
        <v>0</v>
      </c>
      <c r="S538" s="156">
        <v>0</v>
      </c>
      <c r="T538" s="157">
        <f>S538*H538</f>
        <v>0</v>
      </c>
      <c r="AR538" s="24" t="s">
        <v>147</v>
      </c>
      <c r="AT538" s="24" t="s">
        <v>142</v>
      </c>
      <c r="AU538" s="24" t="s">
        <v>84</v>
      </c>
      <c r="AY538" s="24" t="s">
        <v>140</v>
      </c>
      <c r="BE538" s="158">
        <f>IF(N538="základní",J538,0)</f>
        <v>0</v>
      </c>
      <c r="BF538" s="158">
        <f>IF(N538="snížená",J538,0)</f>
        <v>0</v>
      </c>
      <c r="BG538" s="158">
        <f>IF(N538="zákl. přenesená",J538,0)</f>
        <v>0</v>
      </c>
      <c r="BH538" s="158">
        <f>IF(N538="sníž. přenesená",J538,0)</f>
        <v>0</v>
      </c>
      <c r="BI538" s="158">
        <f>IF(N538="nulová",J538,0)</f>
        <v>0</v>
      </c>
      <c r="BJ538" s="24" t="s">
        <v>77</v>
      </c>
      <c r="BK538" s="158">
        <f>ROUND(I538*H538,2)</f>
        <v>0</v>
      </c>
      <c r="BL538" s="24" t="s">
        <v>147</v>
      </c>
      <c r="BM538" s="24" t="s">
        <v>874</v>
      </c>
    </row>
    <row r="539" spans="2:65" s="1" customFormat="1" ht="81">
      <c r="B539" s="38"/>
      <c r="D539" s="159" t="s">
        <v>149</v>
      </c>
      <c r="F539" s="160" t="s">
        <v>870</v>
      </c>
      <c r="L539" s="38"/>
      <c r="M539" s="161"/>
      <c r="N539" s="39"/>
      <c r="O539" s="39"/>
      <c r="P539" s="39"/>
      <c r="Q539" s="39"/>
      <c r="R539" s="39"/>
      <c r="S539" s="39"/>
      <c r="T539" s="67"/>
      <c r="AT539" s="24" t="s">
        <v>149</v>
      </c>
      <c r="AU539" s="24" t="s">
        <v>84</v>
      </c>
    </row>
    <row r="540" spans="2:65" s="11" customFormat="1">
      <c r="B540" s="162"/>
      <c r="D540" s="159" t="s">
        <v>151</v>
      </c>
      <c r="F540" s="164" t="s">
        <v>1911</v>
      </c>
      <c r="H540" s="165">
        <v>1696.8</v>
      </c>
      <c r="L540" s="162"/>
      <c r="M540" s="166"/>
      <c r="N540" s="167"/>
      <c r="O540" s="167"/>
      <c r="P540" s="167"/>
      <c r="Q540" s="167"/>
      <c r="R540" s="167"/>
      <c r="S540" s="167"/>
      <c r="T540" s="168"/>
      <c r="AT540" s="163" t="s">
        <v>151</v>
      </c>
      <c r="AU540" s="163" t="s">
        <v>84</v>
      </c>
      <c r="AV540" s="11" t="s">
        <v>84</v>
      </c>
      <c r="AW540" s="11" t="s">
        <v>6</v>
      </c>
      <c r="AX540" s="11" t="s">
        <v>77</v>
      </c>
      <c r="AY540" s="163" t="s">
        <v>140</v>
      </c>
    </row>
    <row r="541" spans="2:65" s="1" customFormat="1" ht="16.5" customHeight="1">
      <c r="B541" s="147"/>
      <c r="C541" s="148" t="s">
        <v>875</v>
      </c>
      <c r="D541" s="148" t="s">
        <v>142</v>
      </c>
      <c r="E541" s="149" t="s">
        <v>876</v>
      </c>
      <c r="F541" s="150" t="s">
        <v>877</v>
      </c>
      <c r="G541" s="151" t="s">
        <v>225</v>
      </c>
      <c r="H541" s="152">
        <v>80.8</v>
      </c>
      <c r="I541" s="153"/>
      <c r="J541" s="153">
        <f>ROUND(I541*H541,2)</f>
        <v>0</v>
      </c>
      <c r="K541" s="150" t="s">
        <v>146</v>
      </c>
      <c r="L541" s="38"/>
      <c r="M541" s="154" t="s">
        <v>5</v>
      </c>
      <c r="N541" s="155" t="s">
        <v>43</v>
      </c>
      <c r="O541" s="156">
        <v>0</v>
      </c>
      <c r="P541" s="156">
        <f>O541*H541</f>
        <v>0</v>
      </c>
      <c r="Q541" s="156">
        <v>0</v>
      </c>
      <c r="R541" s="156">
        <f>Q541*H541</f>
        <v>0</v>
      </c>
      <c r="S541" s="156">
        <v>0</v>
      </c>
      <c r="T541" s="157">
        <f>S541*H541</f>
        <v>0</v>
      </c>
      <c r="AR541" s="24" t="s">
        <v>147</v>
      </c>
      <c r="AT541" s="24" t="s">
        <v>142</v>
      </c>
      <c r="AU541" s="24" t="s">
        <v>84</v>
      </c>
      <c r="AY541" s="24" t="s">
        <v>140</v>
      </c>
      <c r="BE541" s="158">
        <f>IF(N541="základní",J541,0)</f>
        <v>0</v>
      </c>
      <c r="BF541" s="158">
        <f>IF(N541="snížená",J541,0)</f>
        <v>0</v>
      </c>
      <c r="BG541" s="158">
        <f>IF(N541="zákl. přenesená",J541,0)</f>
        <v>0</v>
      </c>
      <c r="BH541" s="158">
        <f>IF(N541="sníž. přenesená",J541,0)</f>
        <v>0</v>
      </c>
      <c r="BI541" s="158">
        <f>IF(N541="nulová",J541,0)</f>
        <v>0</v>
      </c>
      <c r="BJ541" s="24" t="s">
        <v>77</v>
      </c>
      <c r="BK541" s="158">
        <f>ROUND(I541*H541,2)</f>
        <v>0</v>
      </c>
      <c r="BL541" s="24" t="s">
        <v>147</v>
      </c>
      <c r="BM541" s="24" t="s">
        <v>878</v>
      </c>
    </row>
    <row r="542" spans="2:65" s="1" customFormat="1" ht="67.5">
      <c r="B542" s="38"/>
      <c r="D542" s="159" t="s">
        <v>149</v>
      </c>
      <c r="F542" s="160" t="s">
        <v>879</v>
      </c>
      <c r="L542" s="38"/>
      <c r="M542" s="161"/>
      <c r="N542" s="39"/>
      <c r="O542" s="39"/>
      <c r="P542" s="39"/>
      <c r="Q542" s="39"/>
      <c r="R542" s="39"/>
      <c r="S542" s="39"/>
      <c r="T542" s="67"/>
      <c r="AT542" s="24" t="s">
        <v>149</v>
      </c>
      <c r="AU542" s="24" t="s">
        <v>84</v>
      </c>
    </row>
    <row r="543" spans="2:65" s="10" customFormat="1" ht="29.85" customHeight="1">
      <c r="B543" s="135"/>
      <c r="D543" s="136" t="s">
        <v>71</v>
      </c>
      <c r="E543" s="145" t="s">
        <v>880</v>
      </c>
      <c r="F543" s="145" t="s">
        <v>881</v>
      </c>
      <c r="J543" s="146">
        <f>BK543</f>
        <v>0</v>
      </c>
      <c r="L543" s="135"/>
      <c r="M543" s="139"/>
      <c r="N543" s="140"/>
      <c r="O543" s="140"/>
      <c r="P543" s="141">
        <f>SUM(P544:P545)</f>
        <v>295.37645700000002</v>
      </c>
      <c r="Q543" s="140"/>
      <c r="R543" s="141">
        <f>SUM(R544:R545)</f>
        <v>0</v>
      </c>
      <c r="S543" s="140"/>
      <c r="T543" s="142">
        <f>SUM(T544:T545)</f>
        <v>0</v>
      </c>
      <c r="AR543" s="136" t="s">
        <v>77</v>
      </c>
      <c r="AT543" s="143" t="s">
        <v>71</v>
      </c>
      <c r="AU543" s="143" t="s">
        <v>77</v>
      </c>
      <c r="AY543" s="136" t="s">
        <v>140</v>
      </c>
      <c r="BK543" s="144">
        <f>SUM(BK544:BK545)</f>
        <v>0</v>
      </c>
    </row>
    <row r="544" spans="2:65" s="1" customFormat="1" ht="38.25" customHeight="1">
      <c r="B544" s="147"/>
      <c r="C544" s="148" t="s">
        <v>882</v>
      </c>
      <c r="D544" s="148" t="s">
        <v>142</v>
      </c>
      <c r="E544" s="149" t="s">
        <v>883</v>
      </c>
      <c r="F544" s="150" t="s">
        <v>884</v>
      </c>
      <c r="G544" s="151" t="s">
        <v>225</v>
      </c>
      <c r="H544" s="152">
        <v>355.447</v>
      </c>
      <c r="I544" s="153"/>
      <c r="J544" s="153">
        <f>ROUND(I544*H544,2)</f>
        <v>0</v>
      </c>
      <c r="K544" s="150" t="s">
        <v>146</v>
      </c>
      <c r="L544" s="38"/>
      <c r="M544" s="154" t="s">
        <v>5</v>
      </c>
      <c r="N544" s="155" t="s">
        <v>43</v>
      </c>
      <c r="O544" s="156">
        <v>0.83099999999999996</v>
      </c>
      <c r="P544" s="156">
        <f>O544*H544</f>
        <v>295.37645700000002</v>
      </c>
      <c r="Q544" s="156">
        <v>0</v>
      </c>
      <c r="R544" s="156">
        <f>Q544*H544</f>
        <v>0</v>
      </c>
      <c r="S544" s="156">
        <v>0</v>
      </c>
      <c r="T544" s="157">
        <f>S544*H544</f>
        <v>0</v>
      </c>
      <c r="AR544" s="24" t="s">
        <v>147</v>
      </c>
      <c r="AT544" s="24" t="s">
        <v>142</v>
      </c>
      <c r="AU544" s="24" t="s">
        <v>84</v>
      </c>
      <c r="AY544" s="24" t="s">
        <v>140</v>
      </c>
      <c r="BE544" s="158">
        <f>IF(N544="základní",J544,0)</f>
        <v>0</v>
      </c>
      <c r="BF544" s="158">
        <f>IF(N544="snížená",J544,0)</f>
        <v>0</v>
      </c>
      <c r="BG544" s="158">
        <f>IF(N544="zákl. přenesená",J544,0)</f>
        <v>0</v>
      </c>
      <c r="BH544" s="158">
        <f>IF(N544="sníž. přenesená",J544,0)</f>
        <v>0</v>
      </c>
      <c r="BI544" s="158">
        <f>IF(N544="nulová",J544,0)</f>
        <v>0</v>
      </c>
      <c r="BJ544" s="24" t="s">
        <v>77</v>
      </c>
      <c r="BK544" s="158">
        <f>ROUND(I544*H544,2)</f>
        <v>0</v>
      </c>
      <c r="BL544" s="24" t="s">
        <v>147</v>
      </c>
      <c r="BM544" s="24" t="s">
        <v>885</v>
      </c>
    </row>
    <row r="545" spans="2:65" s="1" customFormat="1" ht="81">
      <c r="B545" s="38"/>
      <c r="D545" s="159" t="s">
        <v>149</v>
      </c>
      <c r="F545" s="160" t="s">
        <v>886</v>
      </c>
      <c r="L545" s="38"/>
      <c r="M545" s="161"/>
      <c r="N545" s="39"/>
      <c r="O545" s="39"/>
      <c r="P545" s="39"/>
      <c r="Q545" s="39"/>
      <c r="R545" s="39"/>
      <c r="S545" s="39"/>
      <c r="T545" s="67"/>
      <c r="AT545" s="24" t="s">
        <v>149</v>
      </c>
      <c r="AU545" s="24" t="s">
        <v>84</v>
      </c>
    </row>
    <row r="546" spans="2:65" s="10" customFormat="1" ht="37.35" customHeight="1">
      <c r="B546" s="135"/>
      <c r="D546" s="136" t="s">
        <v>71</v>
      </c>
      <c r="E546" s="137" t="s">
        <v>887</v>
      </c>
      <c r="F546" s="137" t="s">
        <v>888</v>
      </c>
      <c r="J546" s="138">
        <f>BK546</f>
        <v>0</v>
      </c>
      <c r="L546" s="135"/>
      <c r="M546" s="139"/>
      <c r="N546" s="140"/>
      <c r="O546" s="140"/>
      <c r="P546" s="141">
        <f>P547+P588+P610+P664+P666+P668+P671+P699+P767+P793+P850+P863+P867+P886+P909+P911+P933</f>
        <v>816.4132440000003</v>
      </c>
      <c r="Q546" s="140"/>
      <c r="R546" s="141">
        <f>R547+R588+R610+R664+R666+R668+R671+R699+R767+R793+R850+R863+R867+R886+R909+R911+R933</f>
        <v>11.084824339999999</v>
      </c>
      <c r="S546" s="140"/>
      <c r="T546" s="142">
        <f>T547+T588+T610+T664+T666+T668+T671+T699+T767+T793+T850+T863+T867+T886+T909+T911+T933</f>
        <v>0.237176</v>
      </c>
      <c r="AR546" s="136" t="s">
        <v>84</v>
      </c>
      <c r="AT546" s="143" t="s">
        <v>71</v>
      </c>
      <c r="AU546" s="143" t="s">
        <v>72</v>
      </c>
      <c r="AY546" s="136" t="s">
        <v>140</v>
      </c>
      <c r="BK546" s="144">
        <f>BK547+BK588+BK610+BK664+BK666+BK668+BK671+BK699+BK767+BK793+BK850+BK863+BK867+BK886+BK909+BK911+BK933</f>
        <v>0</v>
      </c>
    </row>
    <row r="547" spans="2:65" s="10" customFormat="1" ht="19.899999999999999" customHeight="1">
      <c r="B547" s="135"/>
      <c r="D547" s="136" t="s">
        <v>71</v>
      </c>
      <c r="E547" s="145" t="s">
        <v>889</v>
      </c>
      <c r="F547" s="145" t="s">
        <v>890</v>
      </c>
      <c r="J547" s="146">
        <f>BK547</f>
        <v>0</v>
      </c>
      <c r="L547" s="135"/>
      <c r="M547" s="139"/>
      <c r="N547" s="140"/>
      <c r="O547" s="140"/>
      <c r="P547" s="141">
        <f>SUM(P548:P587)</f>
        <v>225.24069900000003</v>
      </c>
      <c r="Q547" s="140"/>
      <c r="R547" s="141">
        <f>SUM(R548:R587)</f>
        <v>1.1592089699999999</v>
      </c>
      <c r="S547" s="140"/>
      <c r="T547" s="142">
        <f>SUM(T548:T587)</f>
        <v>0</v>
      </c>
      <c r="AR547" s="136" t="s">
        <v>84</v>
      </c>
      <c r="AT547" s="143" t="s">
        <v>71</v>
      </c>
      <c r="AU547" s="143" t="s">
        <v>77</v>
      </c>
      <c r="AY547" s="136" t="s">
        <v>140</v>
      </c>
      <c r="BK547" s="144">
        <f>SUM(BK548:BK587)</f>
        <v>0</v>
      </c>
    </row>
    <row r="548" spans="2:65" s="1" customFormat="1" ht="25.5" customHeight="1">
      <c r="B548" s="147"/>
      <c r="C548" s="148" t="s">
        <v>891</v>
      </c>
      <c r="D548" s="148" t="s">
        <v>142</v>
      </c>
      <c r="E548" s="149" t="s">
        <v>892</v>
      </c>
      <c r="F548" s="150" t="s">
        <v>893</v>
      </c>
      <c r="G548" s="151" t="s">
        <v>183</v>
      </c>
      <c r="H548" s="152">
        <v>118.40300000000001</v>
      </c>
      <c r="I548" s="153"/>
      <c r="J548" s="153">
        <f>ROUND(I548*H548,2)</f>
        <v>0</v>
      </c>
      <c r="K548" s="150" t="s">
        <v>146</v>
      </c>
      <c r="L548" s="38"/>
      <c r="M548" s="154" t="s">
        <v>5</v>
      </c>
      <c r="N548" s="155" t="s">
        <v>43</v>
      </c>
      <c r="O548" s="156">
        <v>0.1</v>
      </c>
      <c r="P548" s="156">
        <f>O548*H548</f>
        <v>11.840300000000001</v>
      </c>
      <c r="Q548" s="156">
        <v>5.4000000000000001E-4</v>
      </c>
      <c r="R548" s="156">
        <f>Q548*H548</f>
        <v>6.3937620000000001E-2</v>
      </c>
      <c r="S548" s="156">
        <v>0</v>
      </c>
      <c r="T548" s="157">
        <f>S548*H548</f>
        <v>0</v>
      </c>
      <c r="AR548" s="24" t="s">
        <v>234</v>
      </c>
      <c r="AT548" s="24" t="s">
        <v>142</v>
      </c>
      <c r="AU548" s="24" t="s">
        <v>84</v>
      </c>
      <c r="AY548" s="24" t="s">
        <v>140</v>
      </c>
      <c r="BE548" s="158">
        <f>IF(N548="základní",J548,0)</f>
        <v>0</v>
      </c>
      <c r="BF548" s="158">
        <f>IF(N548="snížená",J548,0)</f>
        <v>0</v>
      </c>
      <c r="BG548" s="158">
        <f>IF(N548="zákl. přenesená",J548,0)</f>
        <v>0</v>
      </c>
      <c r="BH548" s="158">
        <f>IF(N548="sníž. přenesená",J548,0)</f>
        <v>0</v>
      </c>
      <c r="BI548" s="158">
        <f>IF(N548="nulová",J548,0)</f>
        <v>0</v>
      </c>
      <c r="BJ548" s="24" t="s">
        <v>77</v>
      </c>
      <c r="BK548" s="158">
        <f>ROUND(I548*H548,2)</f>
        <v>0</v>
      </c>
      <c r="BL548" s="24" t="s">
        <v>234</v>
      </c>
      <c r="BM548" s="24" t="s">
        <v>894</v>
      </c>
    </row>
    <row r="549" spans="2:65" s="1" customFormat="1" ht="54">
      <c r="B549" s="38"/>
      <c r="D549" s="159" t="s">
        <v>149</v>
      </c>
      <c r="F549" s="160" t="s">
        <v>895</v>
      </c>
      <c r="L549" s="38"/>
      <c r="M549" s="161"/>
      <c r="N549" s="39"/>
      <c r="O549" s="39"/>
      <c r="P549" s="39"/>
      <c r="Q549" s="39"/>
      <c r="R549" s="39"/>
      <c r="S549" s="39"/>
      <c r="T549" s="67"/>
      <c r="AT549" s="24" t="s">
        <v>149</v>
      </c>
      <c r="AU549" s="24" t="s">
        <v>84</v>
      </c>
    </row>
    <row r="550" spans="2:65" s="11" customFormat="1">
      <c r="B550" s="162"/>
      <c r="D550" s="159" t="s">
        <v>151</v>
      </c>
      <c r="E550" s="163" t="s">
        <v>5</v>
      </c>
      <c r="F550" s="164" t="s">
        <v>896</v>
      </c>
      <c r="H550" s="165">
        <v>62.959000000000003</v>
      </c>
      <c r="L550" s="162"/>
      <c r="M550" s="166"/>
      <c r="N550" s="167"/>
      <c r="O550" s="167"/>
      <c r="P550" s="167"/>
      <c r="Q550" s="167"/>
      <c r="R550" s="167"/>
      <c r="S550" s="167"/>
      <c r="T550" s="168"/>
      <c r="AT550" s="163" t="s">
        <v>151</v>
      </c>
      <c r="AU550" s="163" t="s">
        <v>84</v>
      </c>
      <c r="AV550" s="11" t="s">
        <v>84</v>
      </c>
      <c r="AW550" s="11" t="s">
        <v>35</v>
      </c>
      <c r="AX550" s="11" t="s">
        <v>72</v>
      </c>
      <c r="AY550" s="163" t="s">
        <v>140</v>
      </c>
    </row>
    <row r="551" spans="2:65" s="11" customFormat="1">
      <c r="B551" s="162"/>
      <c r="D551" s="159" t="s">
        <v>151</v>
      </c>
      <c r="E551" s="163" t="s">
        <v>5</v>
      </c>
      <c r="F551" s="164" t="s">
        <v>897</v>
      </c>
      <c r="H551" s="165">
        <v>47.904000000000003</v>
      </c>
      <c r="L551" s="162"/>
      <c r="M551" s="166"/>
      <c r="N551" s="167"/>
      <c r="O551" s="167"/>
      <c r="P551" s="167"/>
      <c r="Q551" s="167"/>
      <c r="R551" s="167"/>
      <c r="S551" s="167"/>
      <c r="T551" s="168"/>
      <c r="AT551" s="163" t="s">
        <v>151</v>
      </c>
      <c r="AU551" s="163" t="s">
        <v>84</v>
      </c>
      <c r="AV551" s="11" t="s">
        <v>84</v>
      </c>
      <c r="AW551" s="11" t="s">
        <v>35</v>
      </c>
      <c r="AX551" s="11" t="s">
        <v>72</v>
      </c>
      <c r="AY551" s="163" t="s">
        <v>140</v>
      </c>
    </row>
    <row r="552" spans="2:65" s="11" customFormat="1">
      <c r="B552" s="162"/>
      <c r="D552" s="159" t="s">
        <v>151</v>
      </c>
      <c r="E552" s="163" t="s">
        <v>5</v>
      </c>
      <c r="F552" s="164" t="s">
        <v>898</v>
      </c>
      <c r="H552" s="165">
        <v>7.54</v>
      </c>
      <c r="L552" s="162"/>
      <c r="M552" s="166"/>
      <c r="N552" s="167"/>
      <c r="O552" s="167"/>
      <c r="P552" s="167"/>
      <c r="Q552" s="167"/>
      <c r="R552" s="167"/>
      <c r="S552" s="167"/>
      <c r="T552" s="168"/>
      <c r="AT552" s="163" t="s">
        <v>151</v>
      </c>
      <c r="AU552" s="163" t="s">
        <v>84</v>
      </c>
      <c r="AV552" s="11" t="s">
        <v>84</v>
      </c>
      <c r="AW552" s="11" t="s">
        <v>35</v>
      </c>
      <c r="AX552" s="11" t="s">
        <v>72</v>
      </c>
      <c r="AY552" s="163" t="s">
        <v>140</v>
      </c>
    </row>
    <row r="553" spans="2:65" s="12" customFormat="1">
      <c r="B553" s="169"/>
      <c r="D553" s="159" t="s">
        <v>151</v>
      </c>
      <c r="E553" s="170" t="s">
        <v>5</v>
      </c>
      <c r="F553" s="171" t="s">
        <v>153</v>
      </c>
      <c r="H553" s="172">
        <v>118.40300000000001</v>
      </c>
      <c r="L553" s="169"/>
      <c r="M553" s="173"/>
      <c r="N553" s="174"/>
      <c r="O553" s="174"/>
      <c r="P553" s="174"/>
      <c r="Q553" s="174"/>
      <c r="R553" s="174"/>
      <c r="S553" s="174"/>
      <c r="T553" s="175"/>
      <c r="AT553" s="170" t="s">
        <v>151</v>
      </c>
      <c r="AU553" s="170" t="s">
        <v>84</v>
      </c>
      <c r="AV553" s="12" t="s">
        <v>147</v>
      </c>
      <c r="AW553" s="12" t="s">
        <v>35</v>
      </c>
      <c r="AX553" s="12" t="s">
        <v>77</v>
      </c>
      <c r="AY553" s="170" t="s">
        <v>140</v>
      </c>
    </row>
    <row r="554" spans="2:65" s="1" customFormat="1" ht="25.5" customHeight="1">
      <c r="B554" s="147"/>
      <c r="C554" s="148" t="s">
        <v>899</v>
      </c>
      <c r="D554" s="148" t="s">
        <v>142</v>
      </c>
      <c r="E554" s="149" t="s">
        <v>900</v>
      </c>
      <c r="F554" s="150" t="s">
        <v>901</v>
      </c>
      <c r="G554" s="151" t="s">
        <v>281</v>
      </c>
      <c r="H554" s="152">
        <v>45.12</v>
      </c>
      <c r="I554" s="153"/>
      <c r="J554" s="153">
        <f>ROUND(I554*H554,2)</f>
        <v>0</v>
      </c>
      <c r="K554" s="150" t="s">
        <v>146</v>
      </c>
      <c r="L554" s="38"/>
      <c r="M554" s="154" t="s">
        <v>5</v>
      </c>
      <c r="N554" s="155" t="s">
        <v>43</v>
      </c>
      <c r="O554" s="156">
        <v>8.4000000000000005E-2</v>
      </c>
      <c r="P554" s="156">
        <f>O554*H554</f>
        <v>3.7900800000000001</v>
      </c>
      <c r="Q554" s="156">
        <v>1E-4</v>
      </c>
      <c r="R554" s="156">
        <f>Q554*H554</f>
        <v>4.5120000000000004E-3</v>
      </c>
      <c r="S554" s="156">
        <v>0</v>
      </c>
      <c r="T554" s="157">
        <f>S554*H554</f>
        <v>0</v>
      </c>
      <c r="AR554" s="24" t="s">
        <v>234</v>
      </c>
      <c r="AT554" s="24" t="s">
        <v>142</v>
      </c>
      <c r="AU554" s="24" t="s">
        <v>84</v>
      </c>
      <c r="AY554" s="24" t="s">
        <v>140</v>
      </c>
      <c r="BE554" s="158">
        <f>IF(N554="základní",J554,0)</f>
        <v>0</v>
      </c>
      <c r="BF554" s="158">
        <f>IF(N554="snížená",J554,0)</f>
        <v>0</v>
      </c>
      <c r="BG554" s="158">
        <f>IF(N554="zákl. přenesená",J554,0)</f>
        <v>0</v>
      </c>
      <c r="BH554" s="158">
        <f>IF(N554="sníž. přenesená",J554,0)</f>
        <v>0</v>
      </c>
      <c r="BI554" s="158">
        <f>IF(N554="nulová",J554,0)</f>
        <v>0</v>
      </c>
      <c r="BJ554" s="24" t="s">
        <v>77</v>
      </c>
      <c r="BK554" s="158">
        <f>ROUND(I554*H554,2)</f>
        <v>0</v>
      </c>
      <c r="BL554" s="24" t="s">
        <v>234</v>
      </c>
      <c r="BM554" s="24" t="s">
        <v>902</v>
      </c>
    </row>
    <row r="555" spans="2:65" s="1" customFormat="1" ht="54">
      <c r="B555" s="38"/>
      <c r="D555" s="159" t="s">
        <v>149</v>
      </c>
      <c r="F555" s="160" t="s">
        <v>895</v>
      </c>
      <c r="L555" s="38"/>
      <c r="M555" s="161"/>
      <c r="N555" s="39"/>
      <c r="O555" s="39"/>
      <c r="P555" s="39"/>
      <c r="Q555" s="39"/>
      <c r="R555" s="39"/>
      <c r="S555" s="39"/>
      <c r="T555" s="67"/>
      <c r="AT555" s="24" t="s">
        <v>149</v>
      </c>
      <c r="AU555" s="24" t="s">
        <v>84</v>
      </c>
    </row>
    <row r="556" spans="2:65" s="1" customFormat="1" ht="25.5" customHeight="1">
      <c r="B556" s="147"/>
      <c r="C556" s="148" t="s">
        <v>903</v>
      </c>
      <c r="D556" s="148" t="s">
        <v>142</v>
      </c>
      <c r="E556" s="149" t="s">
        <v>904</v>
      </c>
      <c r="F556" s="150" t="s">
        <v>905</v>
      </c>
      <c r="G556" s="151" t="s">
        <v>183</v>
      </c>
      <c r="H556" s="152">
        <v>100.6</v>
      </c>
      <c r="I556" s="153"/>
      <c r="J556" s="153">
        <f>ROUND(I556*H556,2)</f>
        <v>0</v>
      </c>
      <c r="K556" s="150" t="s">
        <v>146</v>
      </c>
      <c r="L556" s="38"/>
      <c r="M556" s="154" t="s">
        <v>5</v>
      </c>
      <c r="N556" s="155" t="s">
        <v>43</v>
      </c>
      <c r="O556" s="156">
        <v>0.28999999999999998</v>
      </c>
      <c r="P556" s="156">
        <f>O556*H556</f>
        <v>29.173999999999996</v>
      </c>
      <c r="Q556" s="156">
        <v>3.0000000000000001E-5</v>
      </c>
      <c r="R556" s="156">
        <f>Q556*H556</f>
        <v>3.0179999999999998E-3</v>
      </c>
      <c r="S556" s="156">
        <v>0</v>
      </c>
      <c r="T556" s="157">
        <f>S556*H556</f>
        <v>0</v>
      </c>
      <c r="AR556" s="24" t="s">
        <v>234</v>
      </c>
      <c r="AT556" s="24" t="s">
        <v>142</v>
      </c>
      <c r="AU556" s="24" t="s">
        <v>84</v>
      </c>
      <c r="AY556" s="24" t="s">
        <v>140</v>
      </c>
      <c r="BE556" s="158">
        <f>IF(N556="základní",J556,0)</f>
        <v>0</v>
      </c>
      <c r="BF556" s="158">
        <f>IF(N556="snížená",J556,0)</f>
        <v>0</v>
      </c>
      <c r="BG556" s="158">
        <f>IF(N556="zákl. přenesená",J556,0)</f>
        <v>0</v>
      </c>
      <c r="BH556" s="158">
        <f>IF(N556="sníž. přenesená",J556,0)</f>
        <v>0</v>
      </c>
      <c r="BI556" s="158">
        <f>IF(N556="nulová",J556,0)</f>
        <v>0</v>
      </c>
      <c r="BJ556" s="24" t="s">
        <v>77</v>
      </c>
      <c r="BK556" s="158">
        <f>ROUND(I556*H556,2)</f>
        <v>0</v>
      </c>
      <c r="BL556" s="24" t="s">
        <v>234</v>
      </c>
      <c r="BM556" s="24" t="s">
        <v>906</v>
      </c>
    </row>
    <row r="557" spans="2:65" s="1" customFormat="1" ht="40.5">
      <c r="B557" s="38"/>
      <c r="D557" s="159" t="s">
        <v>149</v>
      </c>
      <c r="F557" s="160" t="s">
        <v>907</v>
      </c>
      <c r="L557" s="38"/>
      <c r="M557" s="161"/>
      <c r="N557" s="39"/>
      <c r="O557" s="39"/>
      <c r="P557" s="39"/>
      <c r="Q557" s="39"/>
      <c r="R557" s="39"/>
      <c r="S557" s="39"/>
      <c r="T557" s="67"/>
      <c r="AT557" s="24" t="s">
        <v>149</v>
      </c>
      <c r="AU557" s="24" t="s">
        <v>84</v>
      </c>
    </row>
    <row r="558" spans="2:65" s="11" customFormat="1">
      <c r="B558" s="162"/>
      <c r="D558" s="159" t="s">
        <v>151</v>
      </c>
      <c r="E558" s="163" t="s">
        <v>5</v>
      </c>
      <c r="F558" s="164" t="s">
        <v>908</v>
      </c>
      <c r="H558" s="165">
        <v>100.6</v>
      </c>
      <c r="L558" s="162"/>
      <c r="M558" s="166"/>
      <c r="N558" s="167"/>
      <c r="O558" s="167"/>
      <c r="P558" s="167"/>
      <c r="Q558" s="167"/>
      <c r="R558" s="167"/>
      <c r="S558" s="167"/>
      <c r="T558" s="168"/>
      <c r="AT558" s="163" t="s">
        <v>151</v>
      </c>
      <c r="AU558" s="163" t="s">
        <v>84</v>
      </c>
      <c r="AV558" s="11" t="s">
        <v>84</v>
      </c>
      <c r="AW558" s="11" t="s">
        <v>35</v>
      </c>
      <c r="AX558" s="11" t="s">
        <v>72</v>
      </c>
      <c r="AY558" s="163" t="s">
        <v>140</v>
      </c>
    </row>
    <row r="559" spans="2:65" s="12" customFormat="1">
      <c r="B559" s="169"/>
      <c r="D559" s="159" t="s">
        <v>151</v>
      </c>
      <c r="E559" s="170" t="s">
        <v>5</v>
      </c>
      <c r="F559" s="171" t="s">
        <v>153</v>
      </c>
      <c r="H559" s="172">
        <v>100.6</v>
      </c>
      <c r="L559" s="169"/>
      <c r="M559" s="173"/>
      <c r="N559" s="174"/>
      <c r="O559" s="174"/>
      <c r="P559" s="174"/>
      <c r="Q559" s="174"/>
      <c r="R559" s="174"/>
      <c r="S559" s="174"/>
      <c r="T559" s="175"/>
      <c r="AT559" s="170" t="s">
        <v>151</v>
      </c>
      <c r="AU559" s="170" t="s">
        <v>84</v>
      </c>
      <c r="AV559" s="12" t="s">
        <v>147</v>
      </c>
      <c r="AW559" s="12" t="s">
        <v>35</v>
      </c>
      <c r="AX559" s="12" t="s">
        <v>77</v>
      </c>
      <c r="AY559" s="170" t="s">
        <v>140</v>
      </c>
    </row>
    <row r="560" spans="2:65" s="1" customFormat="1" ht="25.5" customHeight="1">
      <c r="B560" s="147"/>
      <c r="C560" s="176" t="s">
        <v>909</v>
      </c>
      <c r="D560" s="176" t="s">
        <v>250</v>
      </c>
      <c r="E560" s="177" t="s">
        <v>910</v>
      </c>
      <c r="F560" s="178" t="s">
        <v>911</v>
      </c>
      <c r="G560" s="179" t="s">
        <v>183</v>
      </c>
      <c r="H560" s="180">
        <v>115.69</v>
      </c>
      <c r="I560" s="181"/>
      <c r="J560" s="181">
        <f>ROUND(I560*H560,2)</f>
        <v>0</v>
      </c>
      <c r="K560" s="178" t="s">
        <v>146</v>
      </c>
      <c r="L560" s="182"/>
      <c r="M560" s="183" t="s">
        <v>5</v>
      </c>
      <c r="N560" s="184" t="s">
        <v>43</v>
      </c>
      <c r="O560" s="156">
        <v>0</v>
      </c>
      <c r="P560" s="156">
        <f>O560*H560</f>
        <v>0</v>
      </c>
      <c r="Q560" s="156">
        <v>2.5999999999999999E-3</v>
      </c>
      <c r="R560" s="156">
        <f>Q560*H560</f>
        <v>0.30079400000000001</v>
      </c>
      <c r="S560" s="156">
        <v>0</v>
      </c>
      <c r="T560" s="157">
        <f>S560*H560</f>
        <v>0</v>
      </c>
      <c r="AR560" s="24" t="s">
        <v>351</v>
      </c>
      <c r="AT560" s="24" t="s">
        <v>250</v>
      </c>
      <c r="AU560" s="24" t="s">
        <v>84</v>
      </c>
      <c r="AY560" s="24" t="s">
        <v>140</v>
      </c>
      <c r="BE560" s="158">
        <f>IF(N560="základní",J560,0)</f>
        <v>0</v>
      </c>
      <c r="BF560" s="158">
        <f>IF(N560="snížená",J560,0)</f>
        <v>0</v>
      </c>
      <c r="BG560" s="158">
        <f>IF(N560="zákl. přenesená",J560,0)</f>
        <v>0</v>
      </c>
      <c r="BH560" s="158">
        <f>IF(N560="sníž. přenesená",J560,0)</f>
        <v>0</v>
      </c>
      <c r="BI560" s="158">
        <f>IF(N560="nulová",J560,0)</f>
        <v>0</v>
      </c>
      <c r="BJ560" s="24" t="s">
        <v>77</v>
      </c>
      <c r="BK560" s="158">
        <f>ROUND(I560*H560,2)</f>
        <v>0</v>
      </c>
      <c r="BL560" s="24" t="s">
        <v>234</v>
      </c>
      <c r="BM560" s="24" t="s">
        <v>912</v>
      </c>
    </row>
    <row r="561" spans="2:65" s="11" customFormat="1">
      <c r="B561" s="162"/>
      <c r="D561" s="159" t="s">
        <v>151</v>
      </c>
      <c r="F561" s="164" t="s">
        <v>913</v>
      </c>
      <c r="H561" s="165">
        <v>115.69</v>
      </c>
      <c r="L561" s="162"/>
      <c r="M561" s="166"/>
      <c r="N561" s="167"/>
      <c r="O561" s="167"/>
      <c r="P561" s="167"/>
      <c r="Q561" s="167"/>
      <c r="R561" s="167"/>
      <c r="S561" s="167"/>
      <c r="T561" s="168"/>
      <c r="AT561" s="163" t="s">
        <v>151</v>
      </c>
      <c r="AU561" s="163" t="s">
        <v>84</v>
      </c>
      <c r="AV561" s="11" t="s">
        <v>84</v>
      </c>
      <c r="AW561" s="11" t="s">
        <v>6</v>
      </c>
      <c r="AX561" s="11" t="s">
        <v>77</v>
      </c>
      <c r="AY561" s="163" t="s">
        <v>140</v>
      </c>
    </row>
    <row r="562" spans="2:65" s="1" customFormat="1" ht="25.5" customHeight="1">
      <c r="B562" s="147"/>
      <c r="C562" s="148" t="s">
        <v>914</v>
      </c>
      <c r="D562" s="148" t="s">
        <v>142</v>
      </c>
      <c r="E562" s="149" t="s">
        <v>915</v>
      </c>
      <c r="F562" s="150" t="s">
        <v>916</v>
      </c>
      <c r="G562" s="151" t="s">
        <v>183</v>
      </c>
      <c r="H562" s="152">
        <v>218.55699999999999</v>
      </c>
      <c r="I562" s="153"/>
      <c r="J562" s="153">
        <f>ROUND(I562*H562,2)</f>
        <v>0</v>
      </c>
      <c r="K562" s="150" t="s">
        <v>146</v>
      </c>
      <c r="L562" s="38"/>
      <c r="M562" s="154" t="s">
        <v>5</v>
      </c>
      <c r="N562" s="155" t="s">
        <v>43</v>
      </c>
      <c r="O562" s="156">
        <v>0.35599999999999998</v>
      </c>
      <c r="P562" s="156">
        <f>O562*H562</f>
        <v>77.806291999999999</v>
      </c>
      <c r="Q562" s="156">
        <v>5.0000000000000002E-5</v>
      </c>
      <c r="R562" s="156">
        <f>Q562*H562</f>
        <v>1.0927849999999999E-2</v>
      </c>
      <c r="S562" s="156">
        <v>0</v>
      </c>
      <c r="T562" s="157">
        <f>S562*H562</f>
        <v>0</v>
      </c>
      <c r="AR562" s="24" t="s">
        <v>234</v>
      </c>
      <c r="AT562" s="24" t="s">
        <v>142</v>
      </c>
      <c r="AU562" s="24" t="s">
        <v>84</v>
      </c>
      <c r="AY562" s="24" t="s">
        <v>140</v>
      </c>
      <c r="BE562" s="158">
        <f>IF(N562="základní",J562,0)</f>
        <v>0</v>
      </c>
      <c r="BF562" s="158">
        <f>IF(N562="snížená",J562,0)</f>
        <v>0</v>
      </c>
      <c r="BG562" s="158">
        <f>IF(N562="zákl. přenesená",J562,0)</f>
        <v>0</v>
      </c>
      <c r="BH562" s="158">
        <f>IF(N562="sníž. přenesená",J562,0)</f>
        <v>0</v>
      </c>
      <c r="BI562" s="158">
        <f>IF(N562="nulová",J562,0)</f>
        <v>0</v>
      </c>
      <c r="BJ562" s="24" t="s">
        <v>77</v>
      </c>
      <c r="BK562" s="158">
        <f>ROUND(I562*H562,2)</f>
        <v>0</v>
      </c>
      <c r="BL562" s="24" t="s">
        <v>234</v>
      </c>
      <c r="BM562" s="24" t="s">
        <v>917</v>
      </c>
    </row>
    <row r="563" spans="2:65" s="1" customFormat="1" ht="40.5">
      <c r="B563" s="38"/>
      <c r="D563" s="159" t="s">
        <v>149</v>
      </c>
      <c r="F563" s="160" t="s">
        <v>907</v>
      </c>
      <c r="L563" s="38"/>
      <c r="M563" s="161"/>
      <c r="N563" s="39"/>
      <c r="O563" s="39"/>
      <c r="P563" s="39"/>
      <c r="Q563" s="39"/>
      <c r="R563" s="39"/>
      <c r="S563" s="39"/>
      <c r="T563" s="67"/>
      <c r="AT563" s="24" t="s">
        <v>149</v>
      </c>
      <c r="AU563" s="24" t="s">
        <v>84</v>
      </c>
    </row>
    <row r="564" spans="2:65" s="11" customFormat="1">
      <c r="B564" s="162"/>
      <c r="D564" s="159" t="s">
        <v>151</v>
      </c>
      <c r="E564" s="163" t="s">
        <v>5</v>
      </c>
      <c r="F564" s="164" t="s">
        <v>918</v>
      </c>
      <c r="H564" s="165">
        <v>19.375</v>
      </c>
      <c r="L564" s="162"/>
      <c r="M564" s="166"/>
      <c r="N564" s="167"/>
      <c r="O564" s="167"/>
      <c r="P564" s="167"/>
      <c r="Q564" s="167"/>
      <c r="R564" s="167"/>
      <c r="S564" s="167"/>
      <c r="T564" s="168"/>
      <c r="AT564" s="163" t="s">
        <v>151</v>
      </c>
      <c r="AU564" s="163" t="s">
        <v>84</v>
      </c>
      <c r="AV564" s="11" t="s">
        <v>84</v>
      </c>
      <c r="AW564" s="11" t="s">
        <v>35</v>
      </c>
      <c r="AX564" s="11" t="s">
        <v>72</v>
      </c>
      <c r="AY564" s="163" t="s">
        <v>140</v>
      </c>
    </row>
    <row r="565" spans="2:65" s="11" customFormat="1">
      <c r="B565" s="162"/>
      <c r="D565" s="159" t="s">
        <v>151</v>
      </c>
      <c r="E565" s="163" t="s">
        <v>5</v>
      </c>
      <c r="F565" s="164" t="s">
        <v>918</v>
      </c>
      <c r="H565" s="165">
        <v>19.375</v>
      </c>
      <c r="L565" s="162"/>
      <c r="M565" s="166"/>
      <c r="N565" s="167"/>
      <c r="O565" s="167"/>
      <c r="P565" s="167"/>
      <c r="Q565" s="167"/>
      <c r="R565" s="167"/>
      <c r="S565" s="167"/>
      <c r="T565" s="168"/>
      <c r="AT565" s="163" t="s">
        <v>151</v>
      </c>
      <c r="AU565" s="163" t="s">
        <v>84</v>
      </c>
      <c r="AV565" s="11" t="s">
        <v>84</v>
      </c>
      <c r="AW565" s="11" t="s">
        <v>35</v>
      </c>
      <c r="AX565" s="11" t="s">
        <v>72</v>
      </c>
      <c r="AY565" s="163" t="s">
        <v>140</v>
      </c>
    </row>
    <row r="566" spans="2:65" s="11" customFormat="1">
      <c r="B566" s="162"/>
      <c r="D566" s="159" t="s">
        <v>151</v>
      </c>
      <c r="E566" s="163" t="s">
        <v>5</v>
      </c>
      <c r="F566" s="164" t="s">
        <v>919</v>
      </c>
      <c r="H566" s="165">
        <v>35.545000000000002</v>
      </c>
      <c r="L566" s="162"/>
      <c r="M566" s="166"/>
      <c r="N566" s="167"/>
      <c r="O566" s="167"/>
      <c r="P566" s="167"/>
      <c r="Q566" s="167"/>
      <c r="R566" s="167"/>
      <c r="S566" s="167"/>
      <c r="T566" s="168"/>
      <c r="AT566" s="163" t="s">
        <v>151</v>
      </c>
      <c r="AU566" s="163" t="s">
        <v>84</v>
      </c>
      <c r="AV566" s="11" t="s">
        <v>84</v>
      </c>
      <c r="AW566" s="11" t="s">
        <v>35</v>
      </c>
      <c r="AX566" s="11" t="s">
        <v>72</v>
      </c>
      <c r="AY566" s="163" t="s">
        <v>140</v>
      </c>
    </row>
    <row r="567" spans="2:65" s="11" customFormat="1">
      <c r="B567" s="162"/>
      <c r="D567" s="159" t="s">
        <v>151</v>
      </c>
      <c r="E567" s="163" t="s">
        <v>5</v>
      </c>
      <c r="F567" s="164" t="s">
        <v>920</v>
      </c>
      <c r="H567" s="165">
        <v>57.768000000000001</v>
      </c>
      <c r="L567" s="162"/>
      <c r="M567" s="166"/>
      <c r="N567" s="167"/>
      <c r="O567" s="167"/>
      <c r="P567" s="167"/>
      <c r="Q567" s="167"/>
      <c r="R567" s="167"/>
      <c r="S567" s="167"/>
      <c r="T567" s="168"/>
      <c r="AT567" s="163" t="s">
        <v>151</v>
      </c>
      <c r="AU567" s="163" t="s">
        <v>84</v>
      </c>
      <c r="AV567" s="11" t="s">
        <v>84</v>
      </c>
      <c r="AW567" s="11" t="s">
        <v>35</v>
      </c>
      <c r="AX567" s="11" t="s">
        <v>72</v>
      </c>
      <c r="AY567" s="163" t="s">
        <v>140</v>
      </c>
    </row>
    <row r="568" spans="2:65" s="11" customFormat="1">
      <c r="B568" s="162"/>
      <c r="D568" s="159" t="s">
        <v>151</v>
      </c>
      <c r="E568" s="163" t="s">
        <v>5</v>
      </c>
      <c r="F568" s="164" t="s">
        <v>921</v>
      </c>
      <c r="H568" s="165">
        <v>34.51</v>
      </c>
      <c r="L568" s="162"/>
      <c r="M568" s="166"/>
      <c r="N568" s="167"/>
      <c r="O568" s="167"/>
      <c r="P568" s="167"/>
      <c r="Q568" s="167"/>
      <c r="R568" s="167"/>
      <c r="S568" s="167"/>
      <c r="T568" s="168"/>
      <c r="AT568" s="163" t="s">
        <v>151</v>
      </c>
      <c r="AU568" s="163" t="s">
        <v>84</v>
      </c>
      <c r="AV568" s="11" t="s">
        <v>84</v>
      </c>
      <c r="AW568" s="11" t="s">
        <v>35</v>
      </c>
      <c r="AX568" s="11" t="s">
        <v>72</v>
      </c>
      <c r="AY568" s="163" t="s">
        <v>140</v>
      </c>
    </row>
    <row r="569" spans="2:65" s="11" customFormat="1">
      <c r="B569" s="162"/>
      <c r="D569" s="159" t="s">
        <v>151</v>
      </c>
      <c r="E569" s="163" t="s">
        <v>5</v>
      </c>
      <c r="F569" s="164" t="s">
        <v>922</v>
      </c>
      <c r="H569" s="165">
        <v>51.984000000000002</v>
      </c>
      <c r="L569" s="162"/>
      <c r="M569" s="166"/>
      <c r="N569" s="167"/>
      <c r="O569" s="167"/>
      <c r="P569" s="167"/>
      <c r="Q569" s="167"/>
      <c r="R569" s="167"/>
      <c r="S569" s="167"/>
      <c r="T569" s="168"/>
      <c r="AT569" s="163" t="s">
        <v>151</v>
      </c>
      <c r="AU569" s="163" t="s">
        <v>84</v>
      </c>
      <c r="AV569" s="11" t="s">
        <v>84</v>
      </c>
      <c r="AW569" s="11" t="s">
        <v>35</v>
      </c>
      <c r="AX569" s="11" t="s">
        <v>72</v>
      </c>
      <c r="AY569" s="163" t="s">
        <v>140</v>
      </c>
    </row>
    <row r="570" spans="2:65" s="12" customFormat="1">
      <c r="B570" s="169"/>
      <c r="D570" s="159" t="s">
        <v>151</v>
      </c>
      <c r="E570" s="170" t="s">
        <v>5</v>
      </c>
      <c r="F570" s="171" t="s">
        <v>153</v>
      </c>
      <c r="H570" s="172">
        <v>218.55699999999999</v>
      </c>
      <c r="L570" s="169"/>
      <c r="M570" s="173"/>
      <c r="N570" s="174"/>
      <c r="O570" s="174"/>
      <c r="P570" s="174"/>
      <c r="Q570" s="174"/>
      <c r="R570" s="174"/>
      <c r="S570" s="174"/>
      <c r="T570" s="175"/>
      <c r="AT570" s="170" t="s">
        <v>151</v>
      </c>
      <c r="AU570" s="170" t="s">
        <v>84</v>
      </c>
      <c r="AV570" s="12" t="s">
        <v>147</v>
      </c>
      <c r="AW570" s="12" t="s">
        <v>35</v>
      </c>
      <c r="AX570" s="12" t="s">
        <v>77</v>
      </c>
      <c r="AY570" s="170" t="s">
        <v>140</v>
      </c>
    </row>
    <row r="571" spans="2:65" s="1" customFormat="1" ht="25.5" customHeight="1">
      <c r="B571" s="147"/>
      <c r="C571" s="176" t="s">
        <v>923</v>
      </c>
      <c r="D571" s="176" t="s">
        <v>250</v>
      </c>
      <c r="E571" s="177" t="s">
        <v>910</v>
      </c>
      <c r="F571" s="178" t="s">
        <v>911</v>
      </c>
      <c r="G571" s="179" t="s">
        <v>183</v>
      </c>
      <c r="H571" s="180">
        <v>218.55699999999999</v>
      </c>
      <c r="I571" s="181"/>
      <c r="J571" s="181">
        <f>ROUND(I571*H571,2)</f>
        <v>0</v>
      </c>
      <c r="K571" s="178" t="s">
        <v>146</v>
      </c>
      <c r="L571" s="182"/>
      <c r="M571" s="183" t="s">
        <v>5</v>
      </c>
      <c r="N571" s="184" t="s">
        <v>43</v>
      </c>
      <c r="O571" s="156">
        <v>0</v>
      </c>
      <c r="P571" s="156">
        <f>O571*H571</f>
        <v>0</v>
      </c>
      <c r="Q571" s="156">
        <v>2.5999999999999999E-3</v>
      </c>
      <c r="R571" s="156">
        <f>Q571*H571</f>
        <v>0.56824819999999998</v>
      </c>
      <c r="S571" s="156">
        <v>0</v>
      </c>
      <c r="T571" s="157">
        <f>S571*H571</f>
        <v>0</v>
      </c>
      <c r="AR571" s="24" t="s">
        <v>351</v>
      </c>
      <c r="AT571" s="24" t="s">
        <v>250</v>
      </c>
      <c r="AU571" s="24" t="s">
        <v>84</v>
      </c>
      <c r="AY571" s="24" t="s">
        <v>140</v>
      </c>
      <c r="BE571" s="158">
        <f>IF(N571="základní",J571,0)</f>
        <v>0</v>
      </c>
      <c r="BF571" s="158">
        <f>IF(N571="snížená",J571,0)</f>
        <v>0</v>
      </c>
      <c r="BG571" s="158">
        <f>IF(N571="zákl. přenesená",J571,0)</f>
        <v>0</v>
      </c>
      <c r="BH571" s="158">
        <f>IF(N571="sníž. přenesená",J571,0)</f>
        <v>0</v>
      </c>
      <c r="BI571" s="158">
        <f>IF(N571="nulová",J571,0)</f>
        <v>0</v>
      </c>
      <c r="BJ571" s="24" t="s">
        <v>77</v>
      </c>
      <c r="BK571" s="158">
        <f>ROUND(I571*H571,2)</f>
        <v>0</v>
      </c>
      <c r="BL571" s="24" t="s">
        <v>234</v>
      </c>
      <c r="BM571" s="24" t="s">
        <v>924</v>
      </c>
    </row>
    <row r="572" spans="2:65" s="1" customFormat="1" ht="25.5" customHeight="1">
      <c r="B572" s="147"/>
      <c r="C572" s="148" t="s">
        <v>925</v>
      </c>
      <c r="D572" s="148" t="s">
        <v>142</v>
      </c>
      <c r="E572" s="149" t="s">
        <v>926</v>
      </c>
      <c r="F572" s="150" t="s">
        <v>927</v>
      </c>
      <c r="G572" s="151" t="s">
        <v>183</v>
      </c>
      <c r="H572" s="152">
        <v>100.6</v>
      </c>
      <c r="I572" s="153"/>
      <c r="J572" s="153">
        <f>ROUND(I572*H572,2)</f>
        <v>0</v>
      </c>
      <c r="K572" s="150" t="s">
        <v>146</v>
      </c>
      <c r="L572" s="38"/>
      <c r="M572" s="154" t="s">
        <v>5</v>
      </c>
      <c r="N572" s="155" t="s">
        <v>43</v>
      </c>
      <c r="O572" s="156">
        <v>0.09</v>
      </c>
      <c r="P572" s="156">
        <f>O572*H572</f>
        <v>9.0539999999999985</v>
      </c>
      <c r="Q572" s="156">
        <v>0</v>
      </c>
      <c r="R572" s="156">
        <f>Q572*H572</f>
        <v>0</v>
      </c>
      <c r="S572" s="156">
        <v>0</v>
      </c>
      <c r="T572" s="157">
        <f>S572*H572</f>
        <v>0</v>
      </c>
      <c r="AR572" s="24" t="s">
        <v>234</v>
      </c>
      <c r="AT572" s="24" t="s">
        <v>142</v>
      </c>
      <c r="AU572" s="24" t="s">
        <v>84</v>
      </c>
      <c r="AY572" s="24" t="s">
        <v>140</v>
      </c>
      <c r="BE572" s="158">
        <f>IF(N572="základní",J572,0)</f>
        <v>0</v>
      </c>
      <c r="BF572" s="158">
        <f>IF(N572="snížená",J572,0)</f>
        <v>0</v>
      </c>
      <c r="BG572" s="158">
        <f>IF(N572="zákl. přenesená",J572,0)</f>
        <v>0</v>
      </c>
      <c r="BH572" s="158">
        <f>IF(N572="sníž. přenesená",J572,0)</f>
        <v>0</v>
      </c>
      <c r="BI572" s="158">
        <f>IF(N572="nulová",J572,0)</f>
        <v>0</v>
      </c>
      <c r="BJ572" s="24" t="s">
        <v>77</v>
      </c>
      <c r="BK572" s="158">
        <f>ROUND(I572*H572,2)</f>
        <v>0</v>
      </c>
      <c r="BL572" s="24" t="s">
        <v>234</v>
      </c>
      <c r="BM572" s="24" t="s">
        <v>928</v>
      </c>
    </row>
    <row r="573" spans="2:65" s="1" customFormat="1" ht="67.5">
      <c r="B573" s="38"/>
      <c r="D573" s="159" t="s">
        <v>149</v>
      </c>
      <c r="F573" s="160" t="s">
        <v>929</v>
      </c>
      <c r="L573" s="38"/>
      <c r="M573" s="161"/>
      <c r="N573" s="39"/>
      <c r="O573" s="39"/>
      <c r="P573" s="39"/>
      <c r="Q573" s="39"/>
      <c r="R573" s="39"/>
      <c r="S573" s="39"/>
      <c r="T573" s="67"/>
      <c r="AT573" s="24" t="s">
        <v>149</v>
      </c>
      <c r="AU573" s="24" t="s">
        <v>84</v>
      </c>
    </row>
    <row r="574" spans="2:65" s="1" customFormat="1" ht="25.5" customHeight="1">
      <c r="B574" s="147"/>
      <c r="C574" s="148" t="s">
        <v>930</v>
      </c>
      <c r="D574" s="148" t="s">
        <v>142</v>
      </c>
      <c r="E574" s="149" t="s">
        <v>931</v>
      </c>
      <c r="F574" s="150" t="s">
        <v>932</v>
      </c>
      <c r="G574" s="151" t="s">
        <v>183</v>
      </c>
      <c r="H574" s="152">
        <v>100.6</v>
      </c>
      <c r="I574" s="153"/>
      <c r="J574" s="153">
        <f>ROUND(I574*H574,2)</f>
        <v>0</v>
      </c>
      <c r="K574" s="150" t="s">
        <v>146</v>
      </c>
      <c r="L574" s="38"/>
      <c r="M574" s="154" t="s">
        <v>5</v>
      </c>
      <c r="N574" s="155" t="s">
        <v>43</v>
      </c>
      <c r="O574" s="156">
        <v>0.11</v>
      </c>
      <c r="P574" s="156">
        <f>O574*H574</f>
        <v>11.065999999999999</v>
      </c>
      <c r="Q574" s="156">
        <v>0</v>
      </c>
      <c r="R574" s="156">
        <f>Q574*H574</f>
        <v>0</v>
      </c>
      <c r="S574" s="156">
        <v>0</v>
      </c>
      <c r="T574" s="157">
        <f>S574*H574</f>
        <v>0</v>
      </c>
      <c r="AR574" s="24" t="s">
        <v>234</v>
      </c>
      <c r="AT574" s="24" t="s">
        <v>142</v>
      </c>
      <c r="AU574" s="24" t="s">
        <v>84</v>
      </c>
      <c r="AY574" s="24" t="s">
        <v>140</v>
      </c>
      <c r="BE574" s="158">
        <f>IF(N574="základní",J574,0)</f>
        <v>0</v>
      </c>
      <c r="BF574" s="158">
        <f>IF(N574="snížená",J574,0)</f>
        <v>0</v>
      </c>
      <c r="BG574" s="158">
        <f>IF(N574="zákl. přenesená",J574,0)</f>
        <v>0</v>
      </c>
      <c r="BH574" s="158">
        <f>IF(N574="sníž. přenesená",J574,0)</f>
        <v>0</v>
      </c>
      <c r="BI574" s="158">
        <f>IF(N574="nulová",J574,0)</f>
        <v>0</v>
      </c>
      <c r="BJ574" s="24" t="s">
        <v>77</v>
      </c>
      <c r="BK574" s="158">
        <f>ROUND(I574*H574,2)</f>
        <v>0</v>
      </c>
      <c r="BL574" s="24" t="s">
        <v>234</v>
      </c>
      <c r="BM574" s="24" t="s">
        <v>933</v>
      </c>
    </row>
    <row r="575" spans="2:65" s="1" customFormat="1" ht="67.5">
      <c r="B575" s="38"/>
      <c r="D575" s="159" t="s">
        <v>149</v>
      </c>
      <c r="F575" s="160" t="s">
        <v>929</v>
      </c>
      <c r="L575" s="38"/>
      <c r="M575" s="161"/>
      <c r="N575" s="39"/>
      <c r="O575" s="39"/>
      <c r="P575" s="39"/>
      <c r="Q575" s="39"/>
      <c r="R575" s="39"/>
      <c r="S575" s="39"/>
      <c r="T575" s="67"/>
      <c r="AT575" s="24" t="s">
        <v>149</v>
      </c>
      <c r="AU575" s="24" t="s">
        <v>84</v>
      </c>
    </row>
    <row r="576" spans="2:65" s="1" customFormat="1" ht="16.5" customHeight="1">
      <c r="B576" s="147"/>
      <c r="C576" s="176" t="s">
        <v>934</v>
      </c>
      <c r="D576" s="176" t="s">
        <v>250</v>
      </c>
      <c r="E576" s="177" t="s">
        <v>935</v>
      </c>
      <c r="F576" s="178" t="s">
        <v>936</v>
      </c>
      <c r="G576" s="179" t="s">
        <v>183</v>
      </c>
      <c r="H576" s="180">
        <v>211.26</v>
      </c>
      <c r="I576" s="181"/>
      <c r="J576" s="181">
        <f>ROUND(I576*H576,2)</f>
        <v>0</v>
      </c>
      <c r="K576" s="178" t="s">
        <v>146</v>
      </c>
      <c r="L576" s="182"/>
      <c r="M576" s="183" t="s">
        <v>5</v>
      </c>
      <c r="N576" s="184" t="s">
        <v>43</v>
      </c>
      <c r="O576" s="156">
        <v>0</v>
      </c>
      <c r="P576" s="156">
        <f>O576*H576</f>
        <v>0</v>
      </c>
      <c r="Q576" s="156">
        <v>3.1E-4</v>
      </c>
      <c r="R576" s="156">
        <f>Q576*H576</f>
        <v>6.5490599999999996E-2</v>
      </c>
      <c r="S576" s="156">
        <v>0</v>
      </c>
      <c r="T576" s="157">
        <f>S576*H576</f>
        <v>0</v>
      </c>
      <c r="AR576" s="24" t="s">
        <v>351</v>
      </c>
      <c r="AT576" s="24" t="s">
        <v>250</v>
      </c>
      <c r="AU576" s="24" t="s">
        <v>84</v>
      </c>
      <c r="AY576" s="24" t="s">
        <v>140</v>
      </c>
      <c r="BE576" s="158">
        <f>IF(N576="základní",J576,0)</f>
        <v>0</v>
      </c>
      <c r="BF576" s="158">
        <f>IF(N576="snížená",J576,0)</f>
        <v>0</v>
      </c>
      <c r="BG576" s="158">
        <f>IF(N576="zákl. přenesená",J576,0)</f>
        <v>0</v>
      </c>
      <c r="BH576" s="158">
        <f>IF(N576="sníž. přenesená",J576,0)</f>
        <v>0</v>
      </c>
      <c r="BI576" s="158">
        <f>IF(N576="nulová",J576,0)</f>
        <v>0</v>
      </c>
      <c r="BJ576" s="24" t="s">
        <v>77</v>
      </c>
      <c r="BK576" s="158">
        <f>ROUND(I576*H576,2)</f>
        <v>0</v>
      </c>
      <c r="BL576" s="24" t="s">
        <v>234</v>
      </c>
      <c r="BM576" s="24" t="s">
        <v>937</v>
      </c>
    </row>
    <row r="577" spans="2:65" s="11" customFormat="1">
      <c r="B577" s="162"/>
      <c r="D577" s="159" t="s">
        <v>151</v>
      </c>
      <c r="F577" s="164" t="s">
        <v>938</v>
      </c>
      <c r="H577" s="165">
        <v>211.26</v>
      </c>
      <c r="L577" s="162"/>
      <c r="M577" s="166"/>
      <c r="N577" s="167"/>
      <c r="O577" s="167"/>
      <c r="P577" s="167"/>
      <c r="Q577" s="167"/>
      <c r="R577" s="167"/>
      <c r="S577" s="167"/>
      <c r="T577" s="168"/>
      <c r="AT577" s="163" t="s">
        <v>151</v>
      </c>
      <c r="AU577" s="163" t="s">
        <v>84</v>
      </c>
      <c r="AV577" s="11" t="s">
        <v>84</v>
      </c>
      <c r="AW577" s="11" t="s">
        <v>6</v>
      </c>
      <c r="AX577" s="11" t="s">
        <v>77</v>
      </c>
      <c r="AY577" s="163" t="s">
        <v>140</v>
      </c>
    </row>
    <row r="578" spans="2:65" s="1" customFormat="1" ht="25.5" customHeight="1">
      <c r="B578" s="147"/>
      <c r="C578" s="148" t="s">
        <v>939</v>
      </c>
      <c r="D578" s="148" t="s">
        <v>142</v>
      </c>
      <c r="E578" s="149" t="s">
        <v>940</v>
      </c>
      <c r="F578" s="150" t="s">
        <v>941</v>
      </c>
      <c r="G578" s="151" t="s">
        <v>183</v>
      </c>
      <c r="H578" s="152">
        <v>218.55699999999999</v>
      </c>
      <c r="I578" s="153"/>
      <c r="J578" s="153">
        <f>ROUND(I578*H578,2)</f>
        <v>0</v>
      </c>
      <c r="K578" s="150" t="s">
        <v>146</v>
      </c>
      <c r="L578" s="38"/>
      <c r="M578" s="154" t="s">
        <v>5</v>
      </c>
      <c r="N578" s="155" t="s">
        <v>43</v>
      </c>
      <c r="O578" s="156">
        <v>0.16600000000000001</v>
      </c>
      <c r="P578" s="156">
        <f>O578*H578</f>
        <v>36.280462</v>
      </c>
      <c r="Q578" s="156">
        <v>0</v>
      </c>
      <c r="R578" s="156">
        <f>Q578*H578</f>
        <v>0</v>
      </c>
      <c r="S578" s="156">
        <v>0</v>
      </c>
      <c r="T578" s="157">
        <f>S578*H578</f>
        <v>0</v>
      </c>
      <c r="AR578" s="24" t="s">
        <v>234</v>
      </c>
      <c r="AT578" s="24" t="s">
        <v>142</v>
      </c>
      <c r="AU578" s="24" t="s">
        <v>84</v>
      </c>
      <c r="AY578" s="24" t="s">
        <v>140</v>
      </c>
      <c r="BE578" s="158">
        <f>IF(N578="základní",J578,0)</f>
        <v>0</v>
      </c>
      <c r="BF578" s="158">
        <f>IF(N578="snížená",J578,0)</f>
        <v>0</v>
      </c>
      <c r="BG578" s="158">
        <f>IF(N578="zákl. přenesená",J578,0)</f>
        <v>0</v>
      </c>
      <c r="BH578" s="158">
        <f>IF(N578="sníž. přenesená",J578,0)</f>
        <v>0</v>
      </c>
      <c r="BI578" s="158">
        <f>IF(N578="nulová",J578,0)</f>
        <v>0</v>
      </c>
      <c r="BJ578" s="24" t="s">
        <v>77</v>
      </c>
      <c r="BK578" s="158">
        <f>ROUND(I578*H578,2)</f>
        <v>0</v>
      </c>
      <c r="BL578" s="24" t="s">
        <v>234</v>
      </c>
      <c r="BM578" s="24" t="s">
        <v>942</v>
      </c>
    </row>
    <row r="579" spans="2:65" s="1" customFormat="1" ht="67.5">
      <c r="B579" s="38"/>
      <c r="D579" s="159" t="s">
        <v>149</v>
      </c>
      <c r="F579" s="160" t="s">
        <v>929</v>
      </c>
      <c r="L579" s="38"/>
      <c r="M579" s="161"/>
      <c r="N579" s="39"/>
      <c r="O579" s="39"/>
      <c r="P579" s="39"/>
      <c r="Q579" s="39"/>
      <c r="R579" s="39"/>
      <c r="S579" s="39"/>
      <c r="T579" s="67"/>
      <c r="AT579" s="24" t="s">
        <v>149</v>
      </c>
      <c r="AU579" s="24" t="s">
        <v>84</v>
      </c>
    </row>
    <row r="580" spans="2:65" s="1" customFormat="1" ht="25.5" customHeight="1">
      <c r="B580" s="147"/>
      <c r="C580" s="148" t="s">
        <v>943</v>
      </c>
      <c r="D580" s="148" t="s">
        <v>142</v>
      </c>
      <c r="E580" s="149" t="s">
        <v>944</v>
      </c>
      <c r="F580" s="150" t="s">
        <v>945</v>
      </c>
      <c r="G580" s="151" t="s">
        <v>183</v>
      </c>
      <c r="H580" s="152">
        <v>218.55699999999999</v>
      </c>
      <c r="I580" s="153"/>
      <c r="J580" s="153">
        <f>ROUND(I580*H580,2)</f>
        <v>0</v>
      </c>
      <c r="K580" s="150" t="s">
        <v>146</v>
      </c>
      <c r="L580" s="38"/>
      <c r="M580" s="154" t="s">
        <v>5</v>
      </c>
      <c r="N580" s="155" t="s">
        <v>43</v>
      </c>
      <c r="O580" s="156">
        <v>0.19600000000000001</v>
      </c>
      <c r="P580" s="156">
        <f>O580*H580</f>
        <v>42.837172000000002</v>
      </c>
      <c r="Q580" s="156">
        <v>0</v>
      </c>
      <c r="R580" s="156">
        <f>Q580*H580</f>
        <v>0</v>
      </c>
      <c r="S580" s="156">
        <v>0</v>
      </c>
      <c r="T580" s="157">
        <f>S580*H580</f>
        <v>0</v>
      </c>
      <c r="AR580" s="24" t="s">
        <v>234</v>
      </c>
      <c r="AT580" s="24" t="s">
        <v>142</v>
      </c>
      <c r="AU580" s="24" t="s">
        <v>84</v>
      </c>
      <c r="AY580" s="24" t="s">
        <v>140</v>
      </c>
      <c r="BE580" s="158">
        <f>IF(N580="základní",J580,0)</f>
        <v>0</v>
      </c>
      <c r="BF580" s="158">
        <f>IF(N580="snížená",J580,0)</f>
        <v>0</v>
      </c>
      <c r="BG580" s="158">
        <f>IF(N580="zákl. přenesená",J580,0)</f>
        <v>0</v>
      </c>
      <c r="BH580" s="158">
        <f>IF(N580="sníž. přenesená",J580,0)</f>
        <v>0</v>
      </c>
      <c r="BI580" s="158">
        <f>IF(N580="nulová",J580,0)</f>
        <v>0</v>
      </c>
      <c r="BJ580" s="24" t="s">
        <v>77</v>
      </c>
      <c r="BK580" s="158">
        <f>ROUND(I580*H580,2)</f>
        <v>0</v>
      </c>
      <c r="BL580" s="24" t="s">
        <v>234</v>
      </c>
      <c r="BM580" s="24" t="s">
        <v>946</v>
      </c>
    </row>
    <row r="581" spans="2:65" s="1" customFormat="1" ht="67.5">
      <c r="B581" s="38"/>
      <c r="D581" s="159" t="s">
        <v>149</v>
      </c>
      <c r="F581" s="160" t="s">
        <v>929</v>
      </c>
      <c r="L581" s="38"/>
      <c r="M581" s="161"/>
      <c r="N581" s="39"/>
      <c r="O581" s="39"/>
      <c r="P581" s="39"/>
      <c r="Q581" s="39"/>
      <c r="R581" s="39"/>
      <c r="S581" s="39"/>
      <c r="T581" s="67"/>
      <c r="AT581" s="24" t="s">
        <v>149</v>
      </c>
      <c r="AU581" s="24" t="s">
        <v>84</v>
      </c>
    </row>
    <row r="582" spans="2:65" s="1" customFormat="1" ht="16.5" customHeight="1">
      <c r="B582" s="147"/>
      <c r="C582" s="176" t="s">
        <v>947</v>
      </c>
      <c r="D582" s="176" t="s">
        <v>250</v>
      </c>
      <c r="E582" s="177" t="s">
        <v>935</v>
      </c>
      <c r="F582" s="178" t="s">
        <v>936</v>
      </c>
      <c r="G582" s="179" t="s">
        <v>183</v>
      </c>
      <c r="H582" s="180">
        <v>458.97</v>
      </c>
      <c r="I582" s="181"/>
      <c r="J582" s="181">
        <f>ROUND(I582*H582,2)</f>
        <v>0</v>
      </c>
      <c r="K582" s="178" t="s">
        <v>146</v>
      </c>
      <c r="L582" s="182"/>
      <c r="M582" s="183" t="s">
        <v>5</v>
      </c>
      <c r="N582" s="184" t="s">
        <v>43</v>
      </c>
      <c r="O582" s="156">
        <v>0</v>
      </c>
      <c r="P582" s="156">
        <f>O582*H582</f>
        <v>0</v>
      </c>
      <c r="Q582" s="156">
        <v>3.1E-4</v>
      </c>
      <c r="R582" s="156">
        <f>Q582*H582</f>
        <v>0.14228070000000001</v>
      </c>
      <c r="S582" s="156">
        <v>0</v>
      </c>
      <c r="T582" s="157">
        <f>S582*H582</f>
        <v>0</v>
      </c>
      <c r="AR582" s="24" t="s">
        <v>351</v>
      </c>
      <c r="AT582" s="24" t="s">
        <v>250</v>
      </c>
      <c r="AU582" s="24" t="s">
        <v>84</v>
      </c>
      <c r="AY582" s="24" t="s">
        <v>140</v>
      </c>
      <c r="BE582" s="158">
        <f>IF(N582="základní",J582,0)</f>
        <v>0</v>
      </c>
      <c r="BF582" s="158">
        <f>IF(N582="snížená",J582,0)</f>
        <v>0</v>
      </c>
      <c r="BG582" s="158">
        <f>IF(N582="zákl. přenesená",J582,0)</f>
        <v>0</v>
      </c>
      <c r="BH582" s="158">
        <f>IF(N582="sníž. přenesená",J582,0)</f>
        <v>0</v>
      </c>
      <c r="BI582" s="158">
        <f>IF(N582="nulová",J582,0)</f>
        <v>0</v>
      </c>
      <c r="BJ582" s="24" t="s">
        <v>77</v>
      </c>
      <c r="BK582" s="158">
        <f>ROUND(I582*H582,2)</f>
        <v>0</v>
      </c>
      <c r="BL582" s="24" t="s">
        <v>234</v>
      </c>
      <c r="BM582" s="24" t="s">
        <v>948</v>
      </c>
    </row>
    <row r="583" spans="2:65" s="11" customFormat="1">
      <c r="B583" s="162"/>
      <c r="D583" s="159" t="s">
        <v>151</v>
      </c>
      <c r="F583" s="164" t="s">
        <v>949</v>
      </c>
      <c r="H583" s="165">
        <v>458.97</v>
      </c>
      <c r="L583" s="162"/>
      <c r="M583" s="166"/>
      <c r="N583" s="167"/>
      <c r="O583" s="167"/>
      <c r="P583" s="167"/>
      <c r="Q583" s="167"/>
      <c r="R583" s="167"/>
      <c r="S583" s="167"/>
      <c r="T583" s="168"/>
      <c r="AT583" s="163" t="s">
        <v>151</v>
      </c>
      <c r="AU583" s="163" t="s">
        <v>84</v>
      </c>
      <c r="AV583" s="11" t="s">
        <v>84</v>
      </c>
      <c r="AW583" s="11" t="s">
        <v>6</v>
      </c>
      <c r="AX583" s="11" t="s">
        <v>77</v>
      </c>
      <c r="AY583" s="163" t="s">
        <v>140</v>
      </c>
    </row>
    <row r="584" spans="2:65" s="1" customFormat="1" ht="38.25" customHeight="1">
      <c r="B584" s="147"/>
      <c r="C584" s="148" t="s">
        <v>950</v>
      </c>
      <c r="D584" s="148" t="s">
        <v>142</v>
      </c>
      <c r="E584" s="149" t="s">
        <v>951</v>
      </c>
      <c r="F584" s="150" t="s">
        <v>952</v>
      </c>
      <c r="G584" s="151" t="s">
        <v>225</v>
      </c>
      <c r="H584" s="152">
        <v>1.159</v>
      </c>
      <c r="I584" s="153"/>
      <c r="J584" s="153">
        <f>ROUND(I584*H584,2)</f>
        <v>0</v>
      </c>
      <c r="K584" s="150" t="s">
        <v>146</v>
      </c>
      <c r="L584" s="38"/>
      <c r="M584" s="154" t="s">
        <v>5</v>
      </c>
      <c r="N584" s="155" t="s">
        <v>43</v>
      </c>
      <c r="O584" s="156">
        <v>1.5669999999999999</v>
      </c>
      <c r="P584" s="156">
        <f>O584*H584</f>
        <v>1.8161529999999999</v>
      </c>
      <c r="Q584" s="156">
        <v>0</v>
      </c>
      <c r="R584" s="156">
        <f>Q584*H584</f>
        <v>0</v>
      </c>
      <c r="S584" s="156">
        <v>0</v>
      </c>
      <c r="T584" s="157">
        <f>S584*H584</f>
        <v>0</v>
      </c>
      <c r="AR584" s="24" t="s">
        <v>234</v>
      </c>
      <c r="AT584" s="24" t="s">
        <v>142</v>
      </c>
      <c r="AU584" s="24" t="s">
        <v>84</v>
      </c>
      <c r="AY584" s="24" t="s">
        <v>140</v>
      </c>
      <c r="BE584" s="158">
        <f>IF(N584="základní",J584,0)</f>
        <v>0</v>
      </c>
      <c r="BF584" s="158">
        <f>IF(N584="snížená",J584,0)</f>
        <v>0</v>
      </c>
      <c r="BG584" s="158">
        <f>IF(N584="zákl. přenesená",J584,0)</f>
        <v>0</v>
      </c>
      <c r="BH584" s="158">
        <f>IF(N584="sníž. přenesená",J584,0)</f>
        <v>0</v>
      </c>
      <c r="BI584" s="158">
        <f>IF(N584="nulová",J584,0)</f>
        <v>0</v>
      </c>
      <c r="BJ584" s="24" t="s">
        <v>77</v>
      </c>
      <c r="BK584" s="158">
        <f>ROUND(I584*H584,2)</f>
        <v>0</v>
      </c>
      <c r="BL584" s="24" t="s">
        <v>234</v>
      </c>
      <c r="BM584" s="24" t="s">
        <v>953</v>
      </c>
    </row>
    <row r="585" spans="2:65" s="1" customFormat="1" ht="121.5">
      <c r="B585" s="38"/>
      <c r="D585" s="159" t="s">
        <v>149</v>
      </c>
      <c r="F585" s="160" t="s">
        <v>954</v>
      </c>
      <c r="L585" s="38"/>
      <c r="M585" s="161"/>
      <c r="N585" s="39"/>
      <c r="O585" s="39"/>
      <c r="P585" s="39"/>
      <c r="Q585" s="39"/>
      <c r="R585" s="39"/>
      <c r="S585" s="39"/>
      <c r="T585" s="67"/>
      <c r="AT585" s="24" t="s">
        <v>149</v>
      </c>
      <c r="AU585" s="24" t="s">
        <v>84</v>
      </c>
    </row>
    <row r="586" spans="2:65" s="1" customFormat="1" ht="38.25" customHeight="1">
      <c r="B586" s="147"/>
      <c r="C586" s="148" t="s">
        <v>955</v>
      </c>
      <c r="D586" s="148" t="s">
        <v>142</v>
      </c>
      <c r="E586" s="149" t="s">
        <v>956</v>
      </c>
      <c r="F586" s="150" t="s">
        <v>957</v>
      </c>
      <c r="G586" s="151" t="s">
        <v>225</v>
      </c>
      <c r="H586" s="152">
        <v>1.159</v>
      </c>
      <c r="I586" s="153"/>
      <c r="J586" s="153">
        <f>ROUND(I586*H586,2)</f>
        <v>0</v>
      </c>
      <c r="K586" s="150" t="s">
        <v>146</v>
      </c>
      <c r="L586" s="38"/>
      <c r="M586" s="154" t="s">
        <v>5</v>
      </c>
      <c r="N586" s="155" t="s">
        <v>43</v>
      </c>
      <c r="O586" s="156">
        <v>1.36</v>
      </c>
      <c r="P586" s="156">
        <f>O586*H586</f>
        <v>1.5762400000000001</v>
      </c>
      <c r="Q586" s="156">
        <v>0</v>
      </c>
      <c r="R586" s="156">
        <f>Q586*H586</f>
        <v>0</v>
      </c>
      <c r="S586" s="156">
        <v>0</v>
      </c>
      <c r="T586" s="157">
        <f>S586*H586</f>
        <v>0</v>
      </c>
      <c r="AR586" s="24" t="s">
        <v>234</v>
      </c>
      <c r="AT586" s="24" t="s">
        <v>142</v>
      </c>
      <c r="AU586" s="24" t="s">
        <v>84</v>
      </c>
      <c r="AY586" s="24" t="s">
        <v>140</v>
      </c>
      <c r="BE586" s="158">
        <f>IF(N586="základní",J586,0)</f>
        <v>0</v>
      </c>
      <c r="BF586" s="158">
        <f>IF(N586="snížená",J586,0)</f>
        <v>0</v>
      </c>
      <c r="BG586" s="158">
        <f>IF(N586="zákl. přenesená",J586,0)</f>
        <v>0</v>
      </c>
      <c r="BH586" s="158">
        <f>IF(N586="sníž. přenesená",J586,0)</f>
        <v>0</v>
      </c>
      <c r="BI586" s="158">
        <f>IF(N586="nulová",J586,0)</f>
        <v>0</v>
      </c>
      <c r="BJ586" s="24" t="s">
        <v>77</v>
      </c>
      <c r="BK586" s="158">
        <f>ROUND(I586*H586,2)</f>
        <v>0</v>
      </c>
      <c r="BL586" s="24" t="s">
        <v>234</v>
      </c>
      <c r="BM586" s="24" t="s">
        <v>958</v>
      </c>
    </row>
    <row r="587" spans="2:65" s="1" customFormat="1" ht="121.5">
      <c r="B587" s="38"/>
      <c r="D587" s="159" t="s">
        <v>149</v>
      </c>
      <c r="F587" s="160" t="s">
        <v>954</v>
      </c>
      <c r="L587" s="38"/>
      <c r="M587" s="161"/>
      <c r="N587" s="39"/>
      <c r="O587" s="39"/>
      <c r="P587" s="39"/>
      <c r="Q587" s="39"/>
      <c r="R587" s="39"/>
      <c r="S587" s="39"/>
      <c r="T587" s="67"/>
      <c r="AT587" s="24" t="s">
        <v>149</v>
      </c>
      <c r="AU587" s="24" t="s">
        <v>84</v>
      </c>
    </row>
    <row r="588" spans="2:65" s="10" customFormat="1" ht="29.85" customHeight="1">
      <c r="B588" s="135"/>
      <c r="D588" s="136" t="s">
        <v>71</v>
      </c>
      <c r="E588" s="145" t="s">
        <v>959</v>
      </c>
      <c r="F588" s="145" t="s">
        <v>960</v>
      </c>
      <c r="J588" s="146">
        <f>BK588</f>
        <v>0</v>
      </c>
      <c r="L588" s="135"/>
      <c r="M588" s="139"/>
      <c r="N588" s="140"/>
      <c r="O588" s="140"/>
      <c r="P588" s="141">
        <f>SUM(P589:P609)</f>
        <v>50.408176000000005</v>
      </c>
      <c r="Q588" s="140"/>
      <c r="R588" s="141">
        <f>SUM(R589:R609)</f>
        <v>1.68628746</v>
      </c>
      <c r="S588" s="140"/>
      <c r="T588" s="142">
        <f>SUM(T589:T609)</f>
        <v>0</v>
      </c>
      <c r="AR588" s="136" t="s">
        <v>84</v>
      </c>
      <c r="AT588" s="143" t="s">
        <v>71</v>
      </c>
      <c r="AU588" s="143" t="s">
        <v>77</v>
      </c>
      <c r="AY588" s="136" t="s">
        <v>140</v>
      </c>
      <c r="BK588" s="144">
        <f>SUM(BK589:BK609)</f>
        <v>0</v>
      </c>
    </row>
    <row r="589" spans="2:65" s="1" customFormat="1" ht="25.5" customHeight="1">
      <c r="B589" s="147"/>
      <c r="C589" s="148" t="s">
        <v>961</v>
      </c>
      <c r="D589" s="148" t="s">
        <v>142</v>
      </c>
      <c r="E589" s="149" t="s">
        <v>962</v>
      </c>
      <c r="F589" s="150" t="s">
        <v>963</v>
      </c>
      <c r="G589" s="151" t="s">
        <v>183</v>
      </c>
      <c r="H589" s="152">
        <v>88.55</v>
      </c>
      <c r="I589" s="153"/>
      <c r="J589" s="153">
        <f>ROUND(I589*H589,2)</f>
        <v>0</v>
      </c>
      <c r="K589" s="150" t="s">
        <v>146</v>
      </c>
      <c r="L589" s="38"/>
      <c r="M589" s="154" t="s">
        <v>5</v>
      </c>
      <c r="N589" s="155" t="s">
        <v>43</v>
      </c>
      <c r="O589" s="156">
        <v>2.4E-2</v>
      </c>
      <c r="P589" s="156">
        <f>O589*H589</f>
        <v>2.1252</v>
      </c>
      <c r="Q589" s="156">
        <v>0</v>
      </c>
      <c r="R589" s="156">
        <f>Q589*H589</f>
        <v>0</v>
      </c>
      <c r="S589" s="156">
        <v>0</v>
      </c>
      <c r="T589" s="157">
        <f>S589*H589</f>
        <v>0</v>
      </c>
      <c r="AR589" s="24" t="s">
        <v>234</v>
      </c>
      <c r="AT589" s="24" t="s">
        <v>142</v>
      </c>
      <c r="AU589" s="24" t="s">
        <v>84</v>
      </c>
      <c r="AY589" s="24" t="s">
        <v>140</v>
      </c>
      <c r="BE589" s="158">
        <f>IF(N589="základní",J589,0)</f>
        <v>0</v>
      </c>
      <c r="BF589" s="158">
        <f>IF(N589="snížená",J589,0)</f>
        <v>0</v>
      </c>
      <c r="BG589" s="158">
        <f>IF(N589="zákl. přenesená",J589,0)</f>
        <v>0</v>
      </c>
      <c r="BH589" s="158">
        <f>IF(N589="sníž. přenesená",J589,0)</f>
        <v>0</v>
      </c>
      <c r="BI589" s="158">
        <f>IF(N589="nulová",J589,0)</f>
        <v>0</v>
      </c>
      <c r="BJ589" s="24" t="s">
        <v>77</v>
      </c>
      <c r="BK589" s="158">
        <f>ROUND(I589*H589,2)</f>
        <v>0</v>
      </c>
      <c r="BL589" s="24" t="s">
        <v>234</v>
      </c>
      <c r="BM589" s="24" t="s">
        <v>964</v>
      </c>
    </row>
    <row r="590" spans="2:65" s="1" customFormat="1" ht="40.5">
      <c r="B590" s="38"/>
      <c r="D590" s="159" t="s">
        <v>149</v>
      </c>
      <c r="F590" s="160" t="s">
        <v>965</v>
      </c>
      <c r="L590" s="38"/>
      <c r="M590" s="161"/>
      <c r="N590" s="39"/>
      <c r="O590" s="39"/>
      <c r="P590" s="39"/>
      <c r="Q590" s="39"/>
      <c r="R590" s="39"/>
      <c r="S590" s="39"/>
      <c r="T590" s="67"/>
      <c r="AT590" s="24" t="s">
        <v>149</v>
      </c>
      <c r="AU590" s="24" t="s">
        <v>84</v>
      </c>
    </row>
    <row r="591" spans="2:65" s="1" customFormat="1" ht="16.5" customHeight="1">
      <c r="B591" s="147"/>
      <c r="C591" s="176" t="s">
        <v>966</v>
      </c>
      <c r="D591" s="176" t="s">
        <v>250</v>
      </c>
      <c r="E591" s="177" t="s">
        <v>967</v>
      </c>
      <c r="F591" s="178" t="s">
        <v>968</v>
      </c>
      <c r="G591" s="179" t="s">
        <v>225</v>
      </c>
      <c r="H591" s="180">
        <v>2.7E-2</v>
      </c>
      <c r="I591" s="181"/>
      <c r="J591" s="181">
        <f>ROUND(I591*H591,2)</f>
        <v>0</v>
      </c>
      <c r="K591" s="178" t="s">
        <v>146</v>
      </c>
      <c r="L591" s="182"/>
      <c r="M591" s="183" t="s">
        <v>5</v>
      </c>
      <c r="N591" s="184" t="s">
        <v>43</v>
      </c>
      <c r="O591" s="156">
        <v>0</v>
      </c>
      <c r="P591" s="156">
        <f>O591*H591</f>
        <v>0</v>
      </c>
      <c r="Q591" s="156">
        <v>1</v>
      </c>
      <c r="R591" s="156">
        <f>Q591*H591</f>
        <v>2.7E-2</v>
      </c>
      <c r="S591" s="156">
        <v>0</v>
      </c>
      <c r="T591" s="157">
        <f>S591*H591</f>
        <v>0</v>
      </c>
      <c r="AR591" s="24" t="s">
        <v>351</v>
      </c>
      <c r="AT591" s="24" t="s">
        <v>250</v>
      </c>
      <c r="AU591" s="24" t="s">
        <v>84</v>
      </c>
      <c r="AY591" s="24" t="s">
        <v>140</v>
      </c>
      <c r="BE591" s="158">
        <f>IF(N591="základní",J591,0)</f>
        <v>0</v>
      </c>
      <c r="BF591" s="158">
        <f>IF(N591="snížená",J591,0)</f>
        <v>0</v>
      </c>
      <c r="BG591" s="158">
        <f>IF(N591="zákl. přenesená",J591,0)</f>
        <v>0</v>
      </c>
      <c r="BH591" s="158">
        <f>IF(N591="sníž. přenesená",J591,0)</f>
        <v>0</v>
      </c>
      <c r="BI591" s="158">
        <f>IF(N591="nulová",J591,0)</f>
        <v>0</v>
      </c>
      <c r="BJ591" s="24" t="s">
        <v>77</v>
      </c>
      <c r="BK591" s="158">
        <f>ROUND(I591*H591,2)</f>
        <v>0</v>
      </c>
      <c r="BL591" s="24" t="s">
        <v>234</v>
      </c>
      <c r="BM591" s="24" t="s">
        <v>969</v>
      </c>
    </row>
    <row r="592" spans="2:65" s="11" customFormat="1">
      <c r="B592" s="162"/>
      <c r="D592" s="159" t="s">
        <v>151</v>
      </c>
      <c r="F592" s="164" t="s">
        <v>970</v>
      </c>
      <c r="H592" s="165">
        <v>2.7E-2</v>
      </c>
      <c r="L592" s="162"/>
      <c r="M592" s="166"/>
      <c r="N592" s="167"/>
      <c r="O592" s="167"/>
      <c r="P592" s="167"/>
      <c r="Q592" s="167"/>
      <c r="R592" s="167"/>
      <c r="S592" s="167"/>
      <c r="T592" s="168"/>
      <c r="AT592" s="163" t="s">
        <v>151</v>
      </c>
      <c r="AU592" s="163" t="s">
        <v>84</v>
      </c>
      <c r="AV592" s="11" t="s">
        <v>84</v>
      </c>
      <c r="AW592" s="11" t="s">
        <v>6</v>
      </c>
      <c r="AX592" s="11" t="s">
        <v>77</v>
      </c>
      <c r="AY592" s="163" t="s">
        <v>140</v>
      </c>
    </row>
    <row r="593" spans="2:65" s="1" customFormat="1" ht="25.5" customHeight="1">
      <c r="B593" s="147"/>
      <c r="C593" s="148" t="s">
        <v>971</v>
      </c>
      <c r="D593" s="148" t="s">
        <v>142</v>
      </c>
      <c r="E593" s="149" t="s">
        <v>972</v>
      </c>
      <c r="F593" s="150" t="s">
        <v>973</v>
      </c>
      <c r="G593" s="151" t="s">
        <v>183</v>
      </c>
      <c r="H593" s="152">
        <v>88.55</v>
      </c>
      <c r="I593" s="153"/>
      <c r="J593" s="153">
        <f>ROUND(I593*H593,2)</f>
        <v>0</v>
      </c>
      <c r="K593" s="150" t="s">
        <v>146</v>
      </c>
      <c r="L593" s="38"/>
      <c r="M593" s="154" t="s">
        <v>5</v>
      </c>
      <c r="N593" s="155" t="s">
        <v>43</v>
      </c>
      <c r="O593" s="156">
        <v>0.17899999999999999</v>
      </c>
      <c r="P593" s="156">
        <f>O593*H593</f>
        <v>15.850449999999999</v>
      </c>
      <c r="Q593" s="156">
        <v>8.8000000000000003E-4</v>
      </c>
      <c r="R593" s="156">
        <f>Q593*H593</f>
        <v>7.7924000000000007E-2</v>
      </c>
      <c r="S593" s="156">
        <v>0</v>
      </c>
      <c r="T593" s="157">
        <f>S593*H593</f>
        <v>0</v>
      </c>
      <c r="AR593" s="24" t="s">
        <v>234</v>
      </c>
      <c r="AT593" s="24" t="s">
        <v>142</v>
      </c>
      <c r="AU593" s="24" t="s">
        <v>84</v>
      </c>
      <c r="AY593" s="24" t="s">
        <v>140</v>
      </c>
      <c r="BE593" s="158">
        <f>IF(N593="základní",J593,0)</f>
        <v>0</v>
      </c>
      <c r="BF593" s="158">
        <f>IF(N593="snížená",J593,0)</f>
        <v>0</v>
      </c>
      <c r="BG593" s="158">
        <f>IF(N593="zákl. přenesená",J593,0)</f>
        <v>0</v>
      </c>
      <c r="BH593" s="158">
        <f>IF(N593="sníž. přenesená",J593,0)</f>
        <v>0</v>
      </c>
      <c r="BI593" s="158">
        <f>IF(N593="nulová",J593,0)</f>
        <v>0</v>
      </c>
      <c r="BJ593" s="24" t="s">
        <v>77</v>
      </c>
      <c r="BK593" s="158">
        <f>ROUND(I593*H593,2)</f>
        <v>0</v>
      </c>
      <c r="BL593" s="24" t="s">
        <v>234</v>
      </c>
      <c r="BM593" s="24" t="s">
        <v>974</v>
      </c>
    </row>
    <row r="594" spans="2:65" s="1" customFormat="1" ht="40.5">
      <c r="B594" s="38"/>
      <c r="D594" s="159" t="s">
        <v>149</v>
      </c>
      <c r="F594" s="160" t="s">
        <v>975</v>
      </c>
      <c r="L594" s="38"/>
      <c r="M594" s="161"/>
      <c r="N594" s="39"/>
      <c r="O594" s="39"/>
      <c r="P594" s="39"/>
      <c r="Q594" s="39"/>
      <c r="R594" s="39"/>
      <c r="S594" s="39"/>
      <c r="T594" s="67"/>
      <c r="AT594" s="24" t="s">
        <v>149</v>
      </c>
      <c r="AU594" s="24" t="s">
        <v>84</v>
      </c>
    </row>
    <row r="595" spans="2:65" s="1" customFormat="1" ht="25.5" customHeight="1">
      <c r="B595" s="147"/>
      <c r="C595" s="176" t="s">
        <v>976</v>
      </c>
      <c r="D595" s="176" t="s">
        <v>250</v>
      </c>
      <c r="E595" s="177" t="s">
        <v>977</v>
      </c>
      <c r="F595" s="178" t="s">
        <v>978</v>
      </c>
      <c r="G595" s="179" t="s">
        <v>183</v>
      </c>
      <c r="H595" s="180">
        <v>101.833</v>
      </c>
      <c r="I595" s="181"/>
      <c r="J595" s="181">
        <f>ROUND(I595*H595,2)</f>
        <v>0</v>
      </c>
      <c r="K595" s="178" t="s">
        <v>146</v>
      </c>
      <c r="L595" s="182"/>
      <c r="M595" s="183" t="s">
        <v>5</v>
      </c>
      <c r="N595" s="184" t="s">
        <v>43</v>
      </c>
      <c r="O595" s="156">
        <v>0</v>
      </c>
      <c r="P595" s="156">
        <f>O595*H595</f>
        <v>0</v>
      </c>
      <c r="Q595" s="156">
        <v>4.8999999999999998E-3</v>
      </c>
      <c r="R595" s="156">
        <f>Q595*H595</f>
        <v>0.49898169999999997</v>
      </c>
      <c r="S595" s="156">
        <v>0</v>
      </c>
      <c r="T595" s="157">
        <f>S595*H595</f>
        <v>0</v>
      </c>
      <c r="AR595" s="24" t="s">
        <v>351</v>
      </c>
      <c r="AT595" s="24" t="s">
        <v>250</v>
      </c>
      <c r="AU595" s="24" t="s">
        <v>84</v>
      </c>
      <c r="AY595" s="24" t="s">
        <v>140</v>
      </c>
      <c r="BE595" s="158">
        <f>IF(N595="základní",J595,0)</f>
        <v>0</v>
      </c>
      <c r="BF595" s="158">
        <f>IF(N595="snížená",J595,0)</f>
        <v>0</v>
      </c>
      <c r="BG595" s="158">
        <f>IF(N595="zákl. přenesená",J595,0)</f>
        <v>0</v>
      </c>
      <c r="BH595" s="158">
        <f>IF(N595="sníž. přenesená",J595,0)</f>
        <v>0</v>
      </c>
      <c r="BI595" s="158">
        <f>IF(N595="nulová",J595,0)</f>
        <v>0</v>
      </c>
      <c r="BJ595" s="24" t="s">
        <v>77</v>
      </c>
      <c r="BK595" s="158">
        <f>ROUND(I595*H595,2)</f>
        <v>0</v>
      </c>
      <c r="BL595" s="24" t="s">
        <v>234</v>
      </c>
      <c r="BM595" s="24" t="s">
        <v>979</v>
      </c>
    </row>
    <row r="596" spans="2:65" s="11" customFormat="1">
      <c r="B596" s="162"/>
      <c r="D596" s="159" t="s">
        <v>151</v>
      </c>
      <c r="F596" s="164" t="s">
        <v>980</v>
      </c>
      <c r="H596" s="165">
        <v>101.833</v>
      </c>
      <c r="L596" s="162"/>
      <c r="M596" s="166"/>
      <c r="N596" s="167"/>
      <c r="O596" s="167"/>
      <c r="P596" s="167"/>
      <c r="Q596" s="167"/>
      <c r="R596" s="167"/>
      <c r="S596" s="167"/>
      <c r="T596" s="168"/>
      <c r="AT596" s="163" t="s">
        <v>151</v>
      </c>
      <c r="AU596" s="163" t="s">
        <v>84</v>
      </c>
      <c r="AV596" s="11" t="s">
        <v>84</v>
      </c>
      <c r="AW596" s="11" t="s">
        <v>6</v>
      </c>
      <c r="AX596" s="11" t="s">
        <v>77</v>
      </c>
      <c r="AY596" s="163" t="s">
        <v>140</v>
      </c>
    </row>
    <row r="597" spans="2:65" s="1" customFormat="1" ht="25.5" customHeight="1">
      <c r="B597" s="147"/>
      <c r="C597" s="148" t="s">
        <v>981</v>
      </c>
      <c r="D597" s="148" t="s">
        <v>142</v>
      </c>
      <c r="E597" s="149" t="s">
        <v>972</v>
      </c>
      <c r="F597" s="150" t="s">
        <v>973</v>
      </c>
      <c r="G597" s="151" t="s">
        <v>183</v>
      </c>
      <c r="H597" s="152">
        <v>154.36199999999999</v>
      </c>
      <c r="I597" s="153"/>
      <c r="J597" s="153">
        <f>ROUND(I597*H597,2)</f>
        <v>0</v>
      </c>
      <c r="K597" s="150" t="s">
        <v>146</v>
      </c>
      <c r="L597" s="38"/>
      <c r="M597" s="154" t="s">
        <v>5</v>
      </c>
      <c r="N597" s="155" t="s">
        <v>43</v>
      </c>
      <c r="O597" s="156">
        <v>0.17899999999999999</v>
      </c>
      <c r="P597" s="156">
        <f>O597*H597</f>
        <v>27.630797999999999</v>
      </c>
      <c r="Q597" s="156">
        <v>8.8000000000000003E-4</v>
      </c>
      <c r="R597" s="156">
        <f>Q597*H597</f>
        <v>0.13583856</v>
      </c>
      <c r="S597" s="156">
        <v>0</v>
      </c>
      <c r="T597" s="157">
        <f>S597*H597</f>
        <v>0</v>
      </c>
      <c r="AR597" s="24" t="s">
        <v>234</v>
      </c>
      <c r="AT597" s="24" t="s">
        <v>142</v>
      </c>
      <c r="AU597" s="24" t="s">
        <v>84</v>
      </c>
      <c r="AY597" s="24" t="s">
        <v>140</v>
      </c>
      <c r="BE597" s="158">
        <f>IF(N597="základní",J597,0)</f>
        <v>0</v>
      </c>
      <c r="BF597" s="158">
        <f>IF(N597="snížená",J597,0)</f>
        <v>0</v>
      </c>
      <c r="BG597" s="158">
        <f>IF(N597="zákl. přenesená",J597,0)</f>
        <v>0</v>
      </c>
      <c r="BH597" s="158">
        <f>IF(N597="sníž. přenesená",J597,0)</f>
        <v>0</v>
      </c>
      <c r="BI597" s="158">
        <f>IF(N597="nulová",J597,0)</f>
        <v>0</v>
      </c>
      <c r="BJ597" s="24" t="s">
        <v>77</v>
      </c>
      <c r="BK597" s="158">
        <f>ROUND(I597*H597,2)</f>
        <v>0</v>
      </c>
      <c r="BL597" s="24" t="s">
        <v>234</v>
      </c>
      <c r="BM597" s="24" t="s">
        <v>982</v>
      </c>
    </row>
    <row r="598" spans="2:65" s="1" customFormat="1" ht="40.5">
      <c r="B598" s="38"/>
      <c r="D598" s="159" t="s">
        <v>149</v>
      </c>
      <c r="F598" s="160" t="s">
        <v>975</v>
      </c>
      <c r="L598" s="38"/>
      <c r="M598" s="161"/>
      <c r="N598" s="39"/>
      <c r="O598" s="39"/>
      <c r="P598" s="39"/>
      <c r="Q598" s="39"/>
      <c r="R598" s="39"/>
      <c r="S598" s="39"/>
      <c r="T598" s="67"/>
      <c r="AT598" s="24" t="s">
        <v>149</v>
      </c>
      <c r="AU598" s="24" t="s">
        <v>84</v>
      </c>
    </row>
    <row r="599" spans="2:65" s="11" customFormat="1">
      <c r="B599" s="162"/>
      <c r="D599" s="159" t="s">
        <v>151</v>
      </c>
      <c r="E599" s="163" t="s">
        <v>5</v>
      </c>
      <c r="F599" s="164" t="s">
        <v>983</v>
      </c>
      <c r="H599" s="165">
        <v>105</v>
      </c>
      <c r="L599" s="162"/>
      <c r="M599" s="166"/>
      <c r="N599" s="167"/>
      <c r="O599" s="167"/>
      <c r="P599" s="167"/>
      <c r="Q599" s="167"/>
      <c r="R599" s="167"/>
      <c r="S599" s="167"/>
      <c r="T599" s="168"/>
      <c r="AT599" s="163" t="s">
        <v>151</v>
      </c>
      <c r="AU599" s="163" t="s">
        <v>84</v>
      </c>
      <c r="AV599" s="11" t="s">
        <v>84</v>
      </c>
      <c r="AW599" s="11" t="s">
        <v>35</v>
      </c>
      <c r="AX599" s="11" t="s">
        <v>72</v>
      </c>
      <c r="AY599" s="163" t="s">
        <v>140</v>
      </c>
    </row>
    <row r="600" spans="2:65" s="11" customFormat="1">
      <c r="B600" s="162"/>
      <c r="D600" s="159" t="s">
        <v>151</v>
      </c>
      <c r="E600" s="163" t="s">
        <v>5</v>
      </c>
      <c r="F600" s="164" t="s">
        <v>984</v>
      </c>
      <c r="H600" s="165">
        <v>49.362000000000002</v>
      </c>
      <c r="L600" s="162"/>
      <c r="M600" s="166"/>
      <c r="N600" s="167"/>
      <c r="O600" s="167"/>
      <c r="P600" s="167"/>
      <c r="Q600" s="167"/>
      <c r="R600" s="167"/>
      <c r="S600" s="167"/>
      <c r="T600" s="168"/>
      <c r="AT600" s="163" t="s">
        <v>151</v>
      </c>
      <c r="AU600" s="163" t="s">
        <v>84</v>
      </c>
      <c r="AV600" s="11" t="s">
        <v>84</v>
      </c>
      <c r="AW600" s="11" t="s">
        <v>35</v>
      </c>
      <c r="AX600" s="11" t="s">
        <v>72</v>
      </c>
      <c r="AY600" s="163" t="s">
        <v>140</v>
      </c>
    </row>
    <row r="601" spans="2:65" s="12" customFormat="1">
      <c r="B601" s="169"/>
      <c r="D601" s="159" t="s">
        <v>151</v>
      </c>
      <c r="E601" s="170" t="s">
        <v>5</v>
      </c>
      <c r="F601" s="171" t="s">
        <v>153</v>
      </c>
      <c r="H601" s="172">
        <v>154.36199999999999</v>
      </c>
      <c r="L601" s="169"/>
      <c r="M601" s="173"/>
      <c r="N601" s="174"/>
      <c r="O601" s="174"/>
      <c r="P601" s="174"/>
      <c r="Q601" s="174"/>
      <c r="R601" s="174"/>
      <c r="S601" s="174"/>
      <c r="T601" s="175"/>
      <c r="AT601" s="170" t="s">
        <v>151</v>
      </c>
      <c r="AU601" s="170" t="s">
        <v>84</v>
      </c>
      <c r="AV601" s="12" t="s">
        <v>147</v>
      </c>
      <c r="AW601" s="12" t="s">
        <v>35</v>
      </c>
      <c r="AX601" s="12" t="s">
        <v>77</v>
      </c>
      <c r="AY601" s="170" t="s">
        <v>140</v>
      </c>
    </row>
    <row r="602" spans="2:65" s="1" customFormat="1" ht="25.5" customHeight="1">
      <c r="B602" s="147"/>
      <c r="C602" s="176" t="s">
        <v>985</v>
      </c>
      <c r="D602" s="176" t="s">
        <v>250</v>
      </c>
      <c r="E602" s="177" t="s">
        <v>986</v>
      </c>
      <c r="F602" s="178" t="s">
        <v>987</v>
      </c>
      <c r="G602" s="179" t="s">
        <v>183</v>
      </c>
      <c r="H602" s="180">
        <v>13.8</v>
      </c>
      <c r="I602" s="181"/>
      <c r="J602" s="181">
        <f>ROUND(I602*H602,2)</f>
        <v>0</v>
      </c>
      <c r="K602" s="178" t="s">
        <v>146</v>
      </c>
      <c r="L602" s="182"/>
      <c r="M602" s="183" t="s">
        <v>5</v>
      </c>
      <c r="N602" s="184" t="s">
        <v>43</v>
      </c>
      <c r="O602" s="156">
        <v>0</v>
      </c>
      <c r="P602" s="156">
        <f>O602*H602</f>
        <v>0</v>
      </c>
      <c r="Q602" s="156">
        <v>6.8999999999999999E-3</v>
      </c>
      <c r="R602" s="156">
        <f>Q602*H602</f>
        <v>9.5219999999999999E-2</v>
      </c>
      <c r="S602" s="156">
        <v>0</v>
      </c>
      <c r="T602" s="157">
        <f>S602*H602</f>
        <v>0</v>
      </c>
      <c r="AR602" s="24" t="s">
        <v>351</v>
      </c>
      <c r="AT602" s="24" t="s">
        <v>250</v>
      </c>
      <c r="AU602" s="24" t="s">
        <v>84</v>
      </c>
      <c r="AY602" s="24" t="s">
        <v>140</v>
      </c>
      <c r="BE602" s="158">
        <f>IF(N602="základní",J602,0)</f>
        <v>0</v>
      </c>
      <c r="BF602" s="158">
        <f>IF(N602="snížená",J602,0)</f>
        <v>0</v>
      </c>
      <c r="BG602" s="158">
        <f>IF(N602="zákl. přenesená",J602,0)</f>
        <v>0</v>
      </c>
      <c r="BH602" s="158">
        <f>IF(N602="sníž. přenesená",J602,0)</f>
        <v>0</v>
      </c>
      <c r="BI602" s="158">
        <f>IF(N602="nulová",J602,0)</f>
        <v>0</v>
      </c>
      <c r="BJ602" s="24" t="s">
        <v>77</v>
      </c>
      <c r="BK602" s="158">
        <f>ROUND(I602*H602,2)</f>
        <v>0</v>
      </c>
      <c r="BL602" s="24" t="s">
        <v>234</v>
      </c>
      <c r="BM602" s="24" t="s">
        <v>988</v>
      </c>
    </row>
    <row r="603" spans="2:65" s="11" customFormat="1">
      <c r="B603" s="162"/>
      <c r="D603" s="159" t="s">
        <v>151</v>
      </c>
      <c r="F603" s="164" t="s">
        <v>989</v>
      </c>
      <c r="H603" s="165">
        <v>13.8</v>
      </c>
      <c r="L603" s="162"/>
      <c r="M603" s="166"/>
      <c r="N603" s="167"/>
      <c r="O603" s="167"/>
      <c r="P603" s="167"/>
      <c r="Q603" s="167"/>
      <c r="R603" s="167"/>
      <c r="S603" s="167"/>
      <c r="T603" s="168"/>
      <c r="AT603" s="163" t="s">
        <v>151</v>
      </c>
      <c r="AU603" s="163" t="s">
        <v>84</v>
      </c>
      <c r="AV603" s="11" t="s">
        <v>84</v>
      </c>
      <c r="AW603" s="11" t="s">
        <v>6</v>
      </c>
      <c r="AX603" s="11" t="s">
        <v>77</v>
      </c>
      <c r="AY603" s="163" t="s">
        <v>140</v>
      </c>
    </row>
    <row r="604" spans="2:65" s="1" customFormat="1" ht="25.5" customHeight="1">
      <c r="B604" s="147"/>
      <c r="C604" s="176" t="s">
        <v>990</v>
      </c>
      <c r="D604" s="176" t="s">
        <v>250</v>
      </c>
      <c r="E604" s="177" t="s">
        <v>991</v>
      </c>
      <c r="F604" s="178" t="s">
        <v>992</v>
      </c>
      <c r="G604" s="179" t="s">
        <v>183</v>
      </c>
      <c r="H604" s="180">
        <v>163.71600000000001</v>
      </c>
      <c r="I604" s="181"/>
      <c r="J604" s="181">
        <f>ROUND(I604*H604,2)</f>
        <v>0</v>
      </c>
      <c r="K604" s="178" t="s">
        <v>146</v>
      </c>
      <c r="L604" s="182"/>
      <c r="M604" s="183" t="s">
        <v>5</v>
      </c>
      <c r="N604" s="184" t="s">
        <v>43</v>
      </c>
      <c r="O604" s="156">
        <v>0</v>
      </c>
      <c r="P604" s="156">
        <f>O604*H604</f>
        <v>0</v>
      </c>
      <c r="Q604" s="156">
        <v>5.1999999999999998E-3</v>
      </c>
      <c r="R604" s="156">
        <f>Q604*H604</f>
        <v>0.85132320000000006</v>
      </c>
      <c r="S604" s="156">
        <v>0</v>
      </c>
      <c r="T604" s="157">
        <f>S604*H604</f>
        <v>0</v>
      </c>
      <c r="AR604" s="24" t="s">
        <v>351</v>
      </c>
      <c r="AT604" s="24" t="s">
        <v>250</v>
      </c>
      <c r="AU604" s="24" t="s">
        <v>84</v>
      </c>
      <c r="AY604" s="24" t="s">
        <v>140</v>
      </c>
      <c r="BE604" s="158">
        <f>IF(N604="základní",J604,0)</f>
        <v>0</v>
      </c>
      <c r="BF604" s="158">
        <f>IF(N604="snížená",J604,0)</f>
        <v>0</v>
      </c>
      <c r="BG604" s="158">
        <f>IF(N604="zákl. přenesená",J604,0)</f>
        <v>0</v>
      </c>
      <c r="BH604" s="158">
        <f>IF(N604="sníž. přenesená",J604,0)</f>
        <v>0</v>
      </c>
      <c r="BI604" s="158">
        <f>IF(N604="nulová",J604,0)</f>
        <v>0</v>
      </c>
      <c r="BJ604" s="24" t="s">
        <v>77</v>
      </c>
      <c r="BK604" s="158">
        <f>ROUND(I604*H604,2)</f>
        <v>0</v>
      </c>
      <c r="BL604" s="24" t="s">
        <v>234</v>
      </c>
      <c r="BM604" s="24" t="s">
        <v>993</v>
      </c>
    </row>
    <row r="605" spans="2:65" s="11" customFormat="1">
      <c r="B605" s="162"/>
      <c r="D605" s="159" t="s">
        <v>151</v>
      </c>
      <c r="F605" s="164" t="s">
        <v>994</v>
      </c>
      <c r="H605" s="165">
        <v>163.71600000000001</v>
      </c>
      <c r="L605" s="162"/>
      <c r="M605" s="166"/>
      <c r="N605" s="167"/>
      <c r="O605" s="167"/>
      <c r="P605" s="167"/>
      <c r="Q605" s="167"/>
      <c r="R605" s="167"/>
      <c r="S605" s="167"/>
      <c r="T605" s="168"/>
      <c r="AT605" s="163" t="s">
        <v>151</v>
      </c>
      <c r="AU605" s="163" t="s">
        <v>84</v>
      </c>
      <c r="AV605" s="11" t="s">
        <v>84</v>
      </c>
      <c r="AW605" s="11" t="s">
        <v>6</v>
      </c>
      <c r="AX605" s="11" t="s">
        <v>77</v>
      </c>
      <c r="AY605" s="163" t="s">
        <v>140</v>
      </c>
    </row>
    <row r="606" spans="2:65" s="1" customFormat="1" ht="38.25" customHeight="1">
      <c r="B606" s="147"/>
      <c r="C606" s="148" t="s">
        <v>995</v>
      </c>
      <c r="D606" s="148" t="s">
        <v>142</v>
      </c>
      <c r="E606" s="149" t="s">
        <v>996</v>
      </c>
      <c r="F606" s="150" t="s">
        <v>997</v>
      </c>
      <c r="G606" s="151" t="s">
        <v>225</v>
      </c>
      <c r="H606" s="152">
        <v>1.6859999999999999</v>
      </c>
      <c r="I606" s="153"/>
      <c r="J606" s="153">
        <f>ROUND(I606*H606,2)</f>
        <v>0</v>
      </c>
      <c r="K606" s="150" t="s">
        <v>146</v>
      </c>
      <c r="L606" s="38"/>
      <c r="M606" s="154" t="s">
        <v>5</v>
      </c>
      <c r="N606" s="155" t="s">
        <v>43</v>
      </c>
      <c r="O606" s="156">
        <v>1.238</v>
      </c>
      <c r="P606" s="156">
        <f>O606*H606</f>
        <v>2.0872679999999999</v>
      </c>
      <c r="Q606" s="156">
        <v>0</v>
      </c>
      <c r="R606" s="156">
        <f>Q606*H606</f>
        <v>0</v>
      </c>
      <c r="S606" s="156">
        <v>0</v>
      </c>
      <c r="T606" s="157">
        <f>S606*H606</f>
        <v>0</v>
      </c>
      <c r="AR606" s="24" t="s">
        <v>234</v>
      </c>
      <c r="AT606" s="24" t="s">
        <v>142</v>
      </c>
      <c r="AU606" s="24" t="s">
        <v>84</v>
      </c>
      <c r="AY606" s="24" t="s">
        <v>140</v>
      </c>
      <c r="BE606" s="158">
        <f>IF(N606="základní",J606,0)</f>
        <v>0</v>
      </c>
      <c r="BF606" s="158">
        <f>IF(N606="snížená",J606,0)</f>
        <v>0</v>
      </c>
      <c r="BG606" s="158">
        <f>IF(N606="zákl. přenesená",J606,0)</f>
        <v>0</v>
      </c>
      <c r="BH606" s="158">
        <f>IF(N606="sníž. přenesená",J606,0)</f>
        <v>0</v>
      </c>
      <c r="BI606" s="158">
        <f>IF(N606="nulová",J606,0)</f>
        <v>0</v>
      </c>
      <c r="BJ606" s="24" t="s">
        <v>77</v>
      </c>
      <c r="BK606" s="158">
        <f>ROUND(I606*H606,2)</f>
        <v>0</v>
      </c>
      <c r="BL606" s="24" t="s">
        <v>234</v>
      </c>
      <c r="BM606" s="24" t="s">
        <v>998</v>
      </c>
    </row>
    <row r="607" spans="2:65" s="1" customFormat="1" ht="121.5">
      <c r="B607" s="38"/>
      <c r="D607" s="159" t="s">
        <v>149</v>
      </c>
      <c r="F607" s="160" t="s">
        <v>999</v>
      </c>
      <c r="L607" s="38"/>
      <c r="M607" s="161"/>
      <c r="N607" s="39"/>
      <c r="O607" s="39"/>
      <c r="P607" s="39"/>
      <c r="Q607" s="39"/>
      <c r="R607" s="39"/>
      <c r="S607" s="39"/>
      <c r="T607" s="67"/>
      <c r="AT607" s="24" t="s">
        <v>149</v>
      </c>
      <c r="AU607" s="24" t="s">
        <v>84</v>
      </c>
    </row>
    <row r="608" spans="2:65" s="1" customFormat="1" ht="38.25" customHeight="1">
      <c r="B608" s="147"/>
      <c r="C608" s="148" t="s">
        <v>1000</v>
      </c>
      <c r="D608" s="148" t="s">
        <v>142</v>
      </c>
      <c r="E608" s="149" t="s">
        <v>1001</v>
      </c>
      <c r="F608" s="150" t="s">
        <v>1002</v>
      </c>
      <c r="G608" s="151" t="s">
        <v>225</v>
      </c>
      <c r="H608" s="152">
        <v>1.6859999999999999</v>
      </c>
      <c r="I608" s="153"/>
      <c r="J608" s="153">
        <f>ROUND(I608*H608,2)</f>
        <v>0</v>
      </c>
      <c r="K608" s="150" t="s">
        <v>146</v>
      </c>
      <c r="L608" s="38"/>
      <c r="M608" s="154" t="s">
        <v>5</v>
      </c>
      <c r="N608" s="155" t="s">
        <v>43</v>
      </c>
      <c r="O608" s="156">
        <v>1.61</v>
      </c>
      <c r="P608" s="156">
        <f>O608*H608</f>
        <v>2.7144599999999999</v>
      </c>
      <c r="Q608" s="156">
        <v>0</v>
      </c>
      <c r="R608" s="156">
        <f>Q608*H608</f>
        <v>0</v>
      </c>
      <c r="S608" s="156">
        <v>0</v>
      </c>
      <c r="T608" s="157">
        <f>S608*H608</f>
        <v>0</v>
      </c>
      <c r="AR608" s="24" t="s">
        <v>234</v>
      </c>
      <c r="AT608" s="24" t="s">
        <v>142</v>
      </c>
      <c r="AU608" s="24" t="s">
        <v>84</v>
      </c>
      <c r="AY608" s="24" t="s">
        <v>140</v>
      </c>
      <c r="BE608" s="158">
        <f>IF(N608="základní",J608,0)</f>
        <v>0</v>
      </c>
      <c r="BF608" s="158">
        <f>IF(N608="snížená",J608,0)</f>
        <v>0</v>
      </c>
      <c r="BG608" s="158">
        <f>IF(N608="zákl. přenesená",J608,0)</f>
        <v>0</v>
      </c>
      <c r="BH608" s="158">
        <f>IF(N608="sníž. přenesená",J608,0)</f>
        <v>0</v>
      </c>
      <c r="BI608" s="158">
        <f>IF(N608="nulová",J608,0)</f>
        <v>0</v>
      </c>
      <c r="BJ608" s="24" t="s">
        <v>77</v>
      </c>
      <c r="BK608" s="158">
        <f>ROUND(I608*H608,2)</f>
        <v>0</v>
      </c>
      <c r="BL608" s="24" t="s">
        <v>234</v>
      </c>
      <c r="BM608" s="24" t="s">
        <v>1003</v>
      </c>
    </row>
    <row r="609" spans="2:65" s="1" customFormat="1" ht="121.5">
      <c r="B609" s="38"/>
      <c r="D609" s="159" t="s">
        <v>149</v>
      </c>
      <c r="F609" s="160" t="s">
        <v>999</v>
      </c>
      <c r="L609" s="38"/>
      <c r="M609" s="161"/>
      <c r="N609" s="39"/>
      <c r="O609" s="39"/>
      <c r="P609" s="39"/>
      <c r="Q609" s="39"/>
      <c r="R609" s="39"/>
      <c r="S609" s="39"/>
      <c r="T609" s="67"/>
      <c r="AT609" s="24" t="s">
        <v>149</v>
      </c>
      <c r="AU609" s="24" t="s">
        <v>84</v>
      </c>
    </row>
    <row r="610" spans="2:65" s="10" customFormat="1" ht="29.85" customHeight="1">
      <c r="B610" s="135"/>
      <c r="D610" s="136" t="s">
        <v>71</v>
      </c>
      <c r="E610" s="145" t="s">
        <v>1004</v>
      </c>
      <c r="F610" s="145" t="s">
        <v>1005</v>
      </c>
      <c r="J610" s="146">
        <f>BK610</f>
        <v>0</v>
      </c>
      <c r="L610" s="135"/>
      <c r="M610" s="139"/>
      <c r="N610" s="140"/>
      <c r="O610" s="140"/>
      <c r="P610" s="141">
        <f>SUM(P611:P663)</f>
        <v>54.106706999999986</v>
      </c>
      <c r="Q610" s="140"/>
      <c r="R610" s="141">
        <f>SUM(R611:R663)</f>
        <v>2.1158085500000001</v>
      </c>
      <c r="S610" s="140"/>
      <c r="T610" s="142">
        <f>SUM(T611:T663)</f>
        <v>0</v>
      </c>
      <c r="AR610" s="136" t="s">
        <v>84</v>
      </c>
      <c r="AT610" s="143" t="s">
        <v>71</v>
      </c>
      <c r="AU610" s="143" t="s">
        <v>77</v>
      </c>
      <c r="AY610" s="136" t="s">
        <v>140</v>
      </c>
      <c r="BK610" s="144">
        <f>SUM(BK611:BK663)</f>
        <v>0</v>
      </c>
    </row>
    <row r="611" spans="2:65" s="1" customFormat="1" ht="25.5" customHeight="1">
      <c r="B611" s="147"/>
      <c r="C611" s="148" t="s">
        <v>1006</v>
      </c>
      <c r="D611" s="148" t="s">
        <v>142</v>
      </c>
      <c r="E611" s="149" t="s">
        <v>1007</v>
      </c>
      <c r="F611" s="150" t="s">
        <v>1008</v>
      </c>
      <c r="G611" s="151" t="s">
        <v>183</v>
      </c>
      <c r="H611" s="152">
        <v>100.7</v>
      </c>
      <c r="I611" s="153"/>
      <c r="J611" s="153">
        <f>ROUND(I611*H611,2)</f>
        <v>0</v>
      </c>
      <c r="K611" s="150" t="s">
        <v>146</v>
      </c>
      <c r="L611" s="38"/>
      <c r="M611" s="154" t="s">
        <v>5</v>
      </c>
      <c r="N611" s="155" t="s">
        <v>43</v>
      </c>
      <c r="O611" s="156">
        <v>0.06</v>
      </c>
      <c r="P611" s="156">
        <f>O611*H611</f>
        <v>6.0419999999999998</v>
      </c>
      <c r="Q611" s="156">
        <v>0</v>
      </c>
      <c r="R611" s="156">
        <f>Q611*H611</f>
        <v>0</v>
      </c>
      <c r="S611" s="156">
        <v>0</v>
      </c>
      <c r="T611" s="157">
        <f>S611*H611</f>
        <v>0</v>
      </c>
      <c r="AR611" s="24" t="s">
        <v>234</v>
      </c>
      <c r="AT611" s="24" t="s">
        <v>142</v>
      </c>
      <c r="AU611" s="24" t="s">
        <v>84</v>
      </c>
      <c r="AY611" s="24" t="s">
        <v>140</v>
      </c>
      <c r="BE611" s="158">
        <f>IF(N611="základní",J611,0)</f>
        <v>0</v>
      </c>
      <c r="BF611" s="158">
        <f>IF(N611="snížená",J611,0)</f>
        <v>0</v>
      </c>
      <c r="BG611" s="158">
        <f>IF(N611="zákl. přenesená",J611,0)</f>
        <v>0</v>
      </c>
      <c r="BH611" s="158">
        <f>IF(N611="sníž. přenesená",J611,0)</f>
        <v>0</v>
      </c>
      <c r="BI611" s="158">
        <f>IF(N611="nulová",J611,0)</f>
        <v>0</v>
      </c>
      <c r="BJ611" s="24" t="s">
        <v>77</v>
      </c>
      <c r="BK611" s="158">
        <f>ROUND(I611*H611,2)</f>
        <v>0</v>
      </c>
      <c r="BL611" s="24" t="s">
        <v>234</v>
      </c>
      <c r="BM611" s="24" t="s">
        <v>1009</v>
      </c>
    </row>
    <row r="612" spans="2:65" s="1" customFormat="1" ht="40.5">
      <c r="B612" s="38"/>
      <c r="D612" s="159" t="s">
        <v>149</v>
      </c>
      <c r="F612" s="160" t="s">
        <v>1010</v>
      </c>
      <c r="L612" s="38"/>
      <c r="M612" s="161"/>
      <c r="N612" s="39"/>
      <c r="O612" s="39"/>
      <c r="P612" s="39"/>
      <c r="Q612" s="39"/>
      <c r="R612" s="39"/>
      <c r="S612" s="39"/>
      <c r="T612" s="67"/>
      <c r="AT612" s="24" t="s">
        <v>149</v>
      </c>
      <c r="AU612" s="24" t="s">
        <v>84</v>
      </c>
    </row>
    <row r="613" spans="2:65" s="11" customFormat="1">
      <c r="B613" s="162"/>
      <c r="D613" s="159" t="s">
        <v>151</v>
      </c>
      <c r="E613" s="163" t="s">
        <v>5</v>
      </c>
      <c r="F613" s="164" t="s">
        <v>1011</v>
      </c>
      <c r="H613" s="165">
        <v>91.2</v>
      </c>
      <c r="L613" s="162"/>
      <c r="M613" s="166"/>
      <c r="N613" s="167"/>
      <c r="O613" s="167"/>
      <c r="P613" s="167"/>
      <c r="Q613" s="167"/>
      <c r="R613" s="167"/>
      <c r="S613" s="167"/>
      <c r="T613" s="168"/>
      <c r="AT613" s="163" t="s">
        <v>151</v>
      </c>
      <c r="AU613" s="163" t="s">
        <v>84</v>
      </c>
      <c r="AV613" s="11" t="s">
        <v>84</v>
      </c>
      <c r="AW613" s="11" t="s">
        <v>35</v>
      </c>
      <c r="AX613" s="11" t="s">
        <v>72</v>
      </c>
      <c r="AY613" s="163" t="s">
        <v>140</v>
      </c>
    </row>
    <row r="614" spans="2:65" s="11" customFormat="1">
      <c r="B614" s="162"/>
      <c r="D614" s="159" t="s">
        <v>151</v>
      </c>
      <c r="E614" s="163" t="s">
        <v>5</v>
      </c>
      <c r="F614" s="164" t="s">
        <v>1012</v>
      </c>
      <c r="H614" s="165">
        <v>9.5</v>
      </c>
      <c r="L614" s="162"/>
      <c r="M614" s="166"/>
      <c r="N614" s="167"/>
      <c r="O614" s="167"/>
      <c r="P614" s="167"/>
      <c r="Q614" s="167"/>
      <c r="R614" s="167"/>
      <c r="S614" s="167"/>
      <c r="T614" s="168"/>
      <c r="AT614" s="163" t="s">
        <v>151</v>
      </c>
      <c r="AU614" s="163" t="s">
        <v>84</v>
      </c>
      <c r="AV614" s="11" t="s">
        <v>84</v>
      </c>
      <c r="AW614" s="11" t="s">
        <v>35</v>
      </c>
      <c r="AX614" s="11" t="s">
        <v>72</v>
      </c>
      <c r="AY614" s="163" t="s">
        <v>140</v>
      </c>
    </row>
    <row r="615" spans="2:65" s="12" customFormat="1">
      <c r="B615" s="169"/>
      <c r="D615" s="159" t="s">
        <v>151</v>
      </c>
      <c r="E615" s="170" t="s">
        <v>5</v>
      </c>
      <c r="F615" s="171" t="s">
        <v>153</v>
      </c>
      <c r="H615" s="172">
        <v>100.7</v>
      </c>
      <c r="L615" s="169"/>
      <c r="M615" s="173"/>
      <c r="N615" s="174"/>
      <c r="O615" s="174"/>
      <c r="P615" s="174"/>
      <c r="Q615" s="174"/>
      <c r="R615" s="174"/>
      <c r="S615" s="174"/>
      <c r="T615" s="175"/>
      <c r="AT615" s="170" t="s">
        <v>151</v>
      </c>
      <c r="AU615" s="170" t="s">
        <v>84</v>
      </c>
      <c r="AV615" s="12" t="s">
        <v>147</v>
      </c>
      <c r="AW615" s="12" t="s">
        <v>35</v>
      </c>
      <c r="AX615" s="12" t="s">
        <v>77</v>
      </c>
      <c r="AY615" s="170" t="s">
        <v>140</v>
      </c>
    </row>
    <row r="616" spans="2:65" s="1" customFormat="1" ht="25.5" customHeight="1">
      <c r="B616" s="147"/>
      <c r="C616" s="176" t="s">
        <v>1013</v>
      </c>
      <c r="D616" s="176" t="s">
        <v>250</v>
      </c>
      <c r="E616" s="177" t="s">
        <v>1014</v>
      </c>
      <c r="F616" s="178" t="s">
        <v>1015</v>
      </c>
      <c r="G616" s="179" t="s">
        <v>183</v>
      </c>
      <c r="H616" s="180">
        <v>102.714</v>
      </c>
      <c r="I616" s="181"/>
      <c r="J616" s="181">
        <f>ROUND(I616*H616,2)</f>
        <v>0</v>
      </c>
      <c r="K616" s="178" t="s">
        <v>146</v>
      </c>
      <c r="L616" s="182"/>
      <c r="M616" s="183" t="s">
        <v>5</v>
      </c>
      <c r="N616" s="184" t="s">
        <v>43</v>
      </c>
      <c r="O616" s="156">
        <v>0</v>
      </c>
      <c r="P616" s="156">
        <f>O616*H616</f>
        <v>0</v>
      </c>
      <c r="Q616" s="156">
        <v>3.0000000000000001E-3</v>
      </c>
      <c r="R616" s="156">
        <f>Q616*H616</f>
        <v>0.30814200000000003</v>
      </c>
      <c r="S616" s="156">
        <v>0</v>
      </c>
      <c r="T616" s="157">
        <f>S616*H616</f>
        <v>0</v>
      </c>
      <c r="AR616" s="24" t="s">
        <v>351</v>
      </c>
      <c r="AT616" s="24" t="s">
        <v>250</v>
      </c>
      <c r="AU616" s="24" t="s">
        <v>84</v>
      </c>
      <c r="AY616" s="24" t="s">
        <v>140</v>
      </c>
      <c r="BE616" s="158">
        <f>IF(N616="základní",J616,0)</f>
        <v>0</v>
      </c>
      <c r="BF616" s="158">
        <f>IF(N616="snížená",J616,0)</f>
        <v>0</v>
      </c>
      <c r="BG616" s="158">
        <f>IF(N616="zákl. přenesená",J616,0)</f>
        <v>0</v>
      </c>
      <c r="BH616" s="158">
        <f>IF(N616="sníž. přenesená",J616,0)</f>
        <v>0</v>
      </c>
      <c r="BI616" s="158">
        <f>IF(N616="nulová",J616,0)</f>
        <v>0</v>
      </c>
      <c r="BJ616" s="24" t="s">
        <v>77</v>
      </c>
      <c r="BK616" s="158">
        <f>ROUND(I616*H616,2)</f>
        <v>0</v>
      </c>
      <c r="BL616" s="24" t="s">
        <v>234</v>
      </c>
      <c r="BM616" s="24" t="s">
        <v>1016</v>
      </c>
    </row>
    <row r="617" spans="2:65" s="11" customFormat="1">
      <c r="B617" s="162"/>
      <c r="D617" s="159" t="s">
        <v>151</v>
      </c>
      <c r="F617" s="164" t="s">
        <v>1017</v>
      </c>
      <c r="H617" s="165">
        <v>102.714</v>
      </c>
      <c r="L617" s="162"/>
      <c r="M617" s="166"/>
      <c r="N617" s="167"/>
      <c r="O617" s="167"/>
      <c r="P617" s="167"/>
      <c r="Q617" s="167"/>
      <c r="R617" s="167"/>
      <c r="S617" s="167"/>
      <c r="T617" s="168"/>
      <c r="AT617" s="163" t="s">
        <v>151</v>
      </c>
      <c r="AU617" s="163" t="s">
        <v>84</v>
      </c>
      <c r="AV617" s="11" t="s">
        <v>84</v>
      </c>
      <c r="AW617" s="11" t="s">
        <v>6</v>
      </c>
      <c r="AX617" s="11" t="s">
        <v>77</v>
      </c>
      <c r="AY617" s="163" t="s">
        <v>140</v>
      </c>
    </row>
    <row r="618" spans="2:65" s="1" customFormat="1" ht="16.5" customHeight="1">
      <c r="B618" s="147"/>
      <c r="C618" s="148" t="s">
        <v>1018</v>
      </c>
      <c r="D618" s="148" t="s">
        <v>142</v>
      </c>
      <c r="E618" s="149" t="s">
        <v>1019</v>
      </c>
      <c r="F618" s="150" t="s">
        <v>1020</v>
      </c>
      <c r="G618" s="151" t="s">
        <v>281</v>
      </c>
      <c r="H618" s="152">
        <v>39.405000000000001</v>
      </c>
      <c r="I618" s="153"/>
      <c r="J618" s="153">
        <f>ROUND(I618*H618,2)</f>
        <v>0</v>
      </c>
      <c r="K618" s="150" t="s">
        <v>146</v>
      </c>
      <c r="L618" s="38"/>
      <c r="M618" s="154" t="s">
        <v>5</v>
      </c>
      <c r="N618" s="155" t="s">
        <v>43</v>
      </c>
      <c r="O618" s="156">
        <v>0.04</v>
      </c>
      <c r="P618" s="156">
        <f>O618*H618</f>
        <v>1.5762</v>
      </c>
      <c r="Q618" s="156">
        <v>0</v>
      </c>
      <c r="R618" s="156">
        <f>Q618*H618</f>
        <v>0</v>
      </c>
      <c r="S618" s="156">
        <v>0</v>
      </c>
      <c r="T618" s="157">
        <f>S618*H618</f>
        <v>0</v>
      </c>
      <c r="AR618" s="24" t="s">
        <v>234</v>
      </c>
      <c r="AT618" s="24" t="s">
        <v>142</v>
      </c>
      <c r="AU618" s="24" t="s">
        <v>84</v>
      </c>
      <c r="AY618" s="24" t="s">
        <v>140</v>
      </c>
      <c r="BE618" s="158">
        <f>IF(N618="základní",J618,0)</f>
        <v>0</v>
      </c>
      <c r="BF618" s="158">
        <f>IF(N618="snížená",J618,0)</f>
        <v>0</v>
      </c>
      <c r="BG618" s="158">
        <f>IF(N618="zákl. přenesená",J618,0)</f>
        <v>0</v>
      </c>
      <c r="BH618" s="158">
        <f>IF(N618="sníž. přenesená",J618,0)</f>
        <v>0</v>
      </c>
      <c r="BI618" s="158">
        <f>IF(N618="nulová",J618,0)</f>
        <v>0</v>
      </c>
      <c r="BJ618" s="24" t="s">
        <v>77</v>
      </c>
      <c r="BK618" s="158">
        <f>ROUND(I618*H618,2)</f>
        <v>0</v>
      </c>
      <c r="BL618" s="24" t="s">
        <v>234</v>
      </c>
      <c r="BM618" s="24" t="s">
        <v>1021</v>
      </c>
    </row>
    <row r="619" spans="2:65" s="1" customFormat="1" ht="40.5">
      <c r="B619" s="38"/>
      <c r="D619" s="159" t="s">
        <v>149</v>
      </c>
      <c r="F619" s="160" t="s">
        <v>1010</v>
      </c>
      <c r="L619" s="38"/>
      <c r="M619" s="161"/>
      <c r="N619" s="39"/>
      <c r="O619" s="39"/>
      <c r="P619" s="39"/>
      <c r="Q619" s="39"/>
      <c r="R619" s="39"/>
      <c r="S619" s="39"/>
      <c r="T619" s="67"/>
      <c r="AT619" s="24" t="s">
        <v>149</v>
      </c>
      <c r="AU619" s="24" t="s">
        <v>84</v>
      </c>
    </row>
    <row r="620" spans="2:65" s="1" customFormat="1" ht="16.5" customHeight="1">
      <c r="B620" s="147"/>
      <c r="C620" s="176" t="s">
        <v>1022</v>
      </c>
      <c r="D620" s="176" t="s">
        <v>250</v>
      </c>
      <c r="E620" s="177" t="s">
        <v>1023</v>
      </c>
      <c r="F620" s="178" t="s">
        <v>1024</v>
      </c>
      <c r="G620" s="179" t="s">
        <v>281</v>
      </c>
      <c r="H620" s="180">
        <v>39.405000000000001</v>
      </c>
      <c r="I620" s="181"/>
      <c r="J620" s="181">
        <f>ROUND(I620*H620,2)</f>
        <v>0</v>
      </c>
      <c r="K620" s="178" t="s">
        <v>146</v>
      </c>
      <c r="L620" s="182"/>
      <c r="M620" s="183" t="s">
        <v>5</v>
      </c>
      <c r="N620" s="184" t="s">
        <v>43</v>
      </c>
      <c r="O620" s="156">
        <v>0</v>
      </c>
      <c r="P620" s="156">
        <f>O620*H620</f>
        <v>0</v>
      </c>
      <c r="Q620" s="156">
        <v>5.0000000000000002E-5</v>
      </c>
      <c r="R620" s="156">
        <f>Q620*H620</f>
        <v>1.9702500000000002E-3</v>
      </c>
      <c r="S620" s="156">
        <v>0</v>
      </c>
      <c r="T620" s="157">
        <f>S620*H620</f>
        <v>0</v>
      </c>
      <c r="AR620" s="24" t="s">
        <v>351</v>
      </c>
      <c r="AT620" s="24" t="s">
        <v>250</v>
      </c>
      <c r="AU620" s="24" t="s">
        <v>84</v>
      </c>
      <c r="AY620" s="24" t="s">
        <v>140</v>
      </c>
      <c r="BE620" s="158">
        <f>IF(N620="základní",J620,0)</f>
        <v>0</v>
      </c>
      <c r="BF620" s="158">
        <f>IF(N620="snížená",J620,0)</f>
        <v>0</v>
      </c>
      <c r="BG620" s="158">
        <f>IF(N620="zákl. přenesená",J620,0)</f>
        <v>0</v>
      </c>
      <c r="BH620" s="158">
        <f>IF(N620="sníž. přenesená",J620,0)</f>
        <v>0</v>
      </c>
      <c r="BI620" s="158">
        <f>IF(N620="nulová",J620,0)</f>
        <v>0</v>
      </c>
      <c r="BJ620" s="24" t="s">
        <v>77</v>
      </c>
      <c r="BK620" s="158">
        <f>ROUND(I620*H620,2)</f>
        <v>0</v>
      </c>
      <c r="BL620" s="24" t="s">
        <v>234</v>
      </c>
      <c r="BM620" s="24" t="s">
        <v>1025</v>
      </c>
    </row>
    <row r="621" spans="2:65" s="1" customFormat="1" ht="25.5" customHeight="1">
      <c r="B621" s="147"/>
      <c r="C621" s="148" t="s">
        <v>1026</v>
      </c>
      <c r="D621" s="148" t="s">
        <v>142</v>
      </c>
      <c r="E621" s="149" t="s">
        <v>1027</v>
      </c>
      <c r="F621" s="150" t="s">
        <v>1028</v>
      </c>
      <c r="G621" s="151" t="s">
        <v>183</v>
      </c>
      <c r="H621" s="152">
        <v>49.362000000000002</v>
      </c>
      <c r="I621" s="153"/>
      <c r="J621" s="153">
        <f>ROUND(I621*H621,2)</f>
        <v>0</v>
      </c>
      <c r="K621" s="150" t="s">
        <v>146</v>
      </c>
      <c r="L621" s="38"/>
      <c r="M621" s="154" t="s">
        <v>5</v>
      </c>
      <c r="N621" s="155" t="s">
        <v>43</v>
      </c>
      <c r="O621" s="156">
        <v>0.21099999999999999</v>
      </c>
      <c r="P621" s="156">
        <f>O621*H621</f>
        <v>10.415381999999999</v>
      </c>
      <c r="Q621" s="156">
        <v>6.0000000000000001E-3</v>
      </c>
      <c r="R621" s="156">
        <f>Q621*H621</f>
        <v>0.29617199999999999</v>
      </c>
      <c r="S621" s="156">
        <v>0</v>
      </c>
      <c r="T621" s="157">
        <f>S621*H621</f>
        <v>0</v>
      </c>
      <c r="AR621" s="24" t="s">
        <v>234</v>
      </c>
      <c r="AT621" s="24" t="s">
        <v>142</v>
      </c>
      <c r="AU621" s="24" t="s">
        <v>84</v>
      </c>
      <c r="AY621" s="24" t="s">
        <v>140</v>
      </c>
      <c r="BE621" s="158">
        <f>IF(N621="základní",J621,0)</f>
        <v>0</v>
      </c>
      <c r="BF621" s="158">
        <f>IF(N621="snížená",J621,0)</f>
        <v>0</v>
      </c>
      <c r="BG621" s="158">
        <f>IF(N621="zákl. přenesená",J621,0)</f>
        <v>0</v>
      </c>
      <c r="BH621" s="158">
        <f>IF(N621="sníž. přenesená",J621,0)</f>
        <v>0</v>
      </c>
      <c r="BI621" s="158">
        <f>IF(N621="nulová",J621,0)</f>
        <v>0</v>
      </c>
      <c r="BJ621" s="24" t="s">
        <v>77</v>
      </c>
      <c r="BK621" s="158">
        <f>ROUND(I621*H621,2)</f>
        <v>0</v>
      </c>
      <c r="BL621" s="24" t="s">
        <v>234</v>
      </c>
      <c r="BM621" s="24" t="s">
        <v>1029</v>
      </c>
    </row>
    <row r="622" spans="2:65" s="1" customFormat="1" ht="81">
      <c r="B622" s="38"/>
      <c r="D622" s="159" t="s">
        <v>149</v>
      </c>
      <c r="F622" s="160" t="s">
        <v>1030</v>
      </c>
      <c r="L622" s="38"/>
      <c r="M622" s="161"/>
      <c r="N622" s="39"/>
      <c r="O622" s="39"/>
      <c r="P622" s="39"/>
      <c r="Q622" s="39"/>
      <c r="R622" s="39"/>
      <c r="S622" s="39"/>
      <c r="T622" s="67"/>
      <c r="AT622" s="24" t="s">
        <v>149</v>
      </c>
      <c r="AU622" s="24" t="s">
        <v>84</v>
      </c>
    </row>
    <row r="623" spans="2:65" s="11" customFormat="1">
      <c r="B623" s="162"/>
      <c r="D623" s="159" t="s">
        <v>151</v>
      </c>
      <c r="E623" s="163" t="s">
        <v>5</v>
      </c>
      <c r="F623" s="164" t="s">
        <v>1031</v>
      </c>
      <c r="H623" s="165">
        <v>33.6</v>
      </c>
      <c r="L623" s="162"/>
      <c r="M623" s="166"/>
      <c r="N623" s="167"/>
      <c r="O623" s="167"/>
      <c r="P623" s="167"/>
      <c r="Q623" s="167"/>
      <c r="R623" s="167"/>
      <c r="S623" s="167"/>
      <c r="T623" s="168"/>
      <c r="AT623" s="163" t="s">
        <v>151</v>
      </c>
      <c r="AU623" s="163" t="s">
        <v>84</v>
      </c>
      <c r="AV623" s="11" t="s">
        <v>84</v>
      </c>
      <c r="AW623" s="11" t="s">
        <v>35</v>
      </c>
      <c r="AX623" s="11" t="s">
        <v>72</v>
      </c>
      <c r="AY623" s="163" t="s">
        <v>140</v>
      </c>
    </row>
    <row r="624" spans="2:65" s="11" customFormat="1">
      <c r="B624" s="162"/>
      <c r="D624" s="159" t="s">
        <v>151</v>
      </c>
      <c r="E624" s="163" t="s">
        <v>5</v>
      </c>
      <c r="F624" s="164" t="s">
        <v>1032</v>
      </c>
      <c r="H624" s="165">
        <v>15.762</v>
      </c>
      <c r="L624" s="162"/>
      <c r="M624" s="166"/>
      <c r="N624" s="167"/>
      <c r="O624" s="167"/>
      <c r="P624" s="167"/>
      <c r="Q624" s="167"/>
      <c r="R624" s="167"/>
      <c r="S624" s="167"/>
      <c r="T624" s="168"/>
      <c r="AT624" s="163" t="s">
        <v>151</v>
      </c>
      <c r="AU624" s="163" t="s">
        <v>84</v>
      </c>
      <c r="AV624" s="11" t="s">
        <v>84</v>
      </c>
      <c r="AW624" s="11" t="s">
        <v>35</v>
      </c>
      <c r="AX624" s="11" t="s">
        <v>72</v>
      </c>
      <c r="AY624" s="163" t="s">
        <v>140</v>
      </c>
    </row>
    <row r="625" spans="2:65" s="12" customFormat="1">
      <c r="B625" s="169"/>
      <c r="D625" s="159" t="s">
        <v>151</v>
      </c>
      <c r="E625" s="170" t="s">
        <v>5</v>
      </c>
      <c r="F625" s="171" t="s">
        <v>153</v>
      </c>
      <c r="H625" s="172">
        <v>49.362000000000002</v>
      </c>
      <c r="L625" s="169"/>
      <c r="M625" s="173"/>
      <c r="N625" s="174"/>
      <c r="O625" s="174"/>
      <c r="P625" s="174"/>
      <c r="Q625" s="174"/>
      <c r="R625" s="174"/>
      <c r="S625" s="174"/>
      <c r="T625" s="175"/>
      <c r="AT625" s="170" t="s">
        <v>151</v>
      </c>
      <c r="AU625" s="170" t="s">
        <v>84</v>
      </c>
      <c r="AV625" s="12" t="s">
        <v>147</v>
      </c>
      <c r="AW625" s="12" t="s">
        <v>35</v>
      </c>
      <c r="AX625" s="12" t="s">
        <v>77</v>
      </c>
      <c r="AY625" s="170" t="s">
        <v>140</v>
      </c>
    </row>
    <row r="626" spans="2:65" s="1" customFormat="1" ht="16.5" customHeight="1">
      <c r="B626" s="147"/>
      <c r="C626" s="176" t="s">
        <v>1033</v>
      </c>
      <c r="D626" s="176" t="s">
        <v>250</v>
      </c>
      <c r="E626" s="177" t="s">
        <v>1034</v>
      </c>
      <c r="F626" s="178" t="s">
        <v>1035</v>
      </c>
      <c r="G626" s="179" t="s">
        <v>183</v>
      </c>
      <c r="H626" s="180">
        <v>34.271999999999998</v>
      </c>
      <c r="I626" s="181"/>
      <c r="J626" s="181">
        <f>ROUND(I626*H626,2)</f>
        <v>0</v>
      </c>
      <c r="K626" s="178" t="s">
        <v>146</v>
      </c>
      <c r="L626" s="182"/>
      <c r="M626" s="183" t="s">
        <v>5</v>
      </c>
      <c r="N626" s="184" t="s">
        <v>43</v>
      </c>
      <c r="O626" s="156">
        <v>0</v>
      </c>
      <c r="P626" s="156">
        <f>O626*H626</f>
        <v>0</v>
      </c>
      <c r="Q626" s="156">
        <v>1.35E-2</v>
      </c>
      <c r="R626" s="156">
        <f>Q626*H626</f>
        <v>0.46267199999999997</v>
      </c>
      <c r="S626" s="156">
        <v>0</v>
      </c>
      <c r="T626" s="157">
        <f>S626*H626</f>
        <v>0</v>
      </c>
      <c r="AR626" s="24" t="s">
        <v>351</v>
      </c>
      <c r="AT626" s="24" t="s">
        <v>250</v>
      </c>
      <c r="AU626" s="24" t="s">
        <v>84</v>
      </c>
      <c r="AY626" s="24" t="s">
        <v>140</v>
      </c>
      <c r="BE626" s="158">
        <f>IF(N626="základní",J626,0)</f>
        <v>0</v>
      </c>
      <c r="BF626" s="158">
        <f>IF(N626="snížená",J626,0)</f>
        <v>0</v>
      </c>
      <c r="BG626" s="158">
        <f>IF(N626="zákl. přenesená",J626,0)</f>
        <v>0</v>
      </c>
      <c r="BH626" s="158">
        <f>IF(N626="sníž. přenesená",J626,0)</f>
        <v>0</v>
      </c>
      <c r="BI626" s="158">
        <f>IF(N626="nulová",J626,0)</f>
        <v>0</v>
      </c>
      <c r="BJ626" s="24" t="s">
        <v>77</v>
      </c>
      <c r="BK626" s="158">
        <f>ROUND(I626*H626,2)</f>
        <v>0</v>
      </c>
      <c r="BL626" s="24" t="s">
        <v>234</v>
      </c>
      <c r="BM626" s="24" t="s">
        <v>1036</v>
      </c>
    </row>
    <row r="627" spans="2:65" s="11" customFormat="1">
      <c r="B627" s="162"/>
      <c r="D627" s="159" t="s">
        <v>151</v>
      </c>
      <c r="F627" s="164" t="s">
        <v>1037</v>
      </c>
      <c r="H627" s="165">
        <v>34.271999999999998</v>
      </c>
      <c r="L627" s="162"/>
      <c r="M627" s="166"/>
      <c r="N627" s="167"/>
      <c r="O627" s="167"/>
      <c r="P627" s="167"/>
      <c r="Q627" s="167"/>
      <c r="R627" s="167"/>
      <c r="S627" s="167"/>
      <c r="T627" s="168"/>
      <c r="AT627" s="163" t="s">
        <v>151</v>
      </c>
      <c r="AU627" s="163" t="s">
        <v>84</v>
      </c>
      <c r="AV627" s="11" t="s">
        <v>84</v>
      </c>
      <c r="AW627" s="11" t="s">
        <v>6</v>
      </c>
      <c r="AX627" s="11" t="s">
        <v>77</v>
      </c>
      <c r="AY627" s="163" t="s">
        <v>140</v>
      </c>
    </row>
    <row r="628" spans="2:65" s="1" customFormat="1" ht="16.5" customHeight="1">
      <c r="B628" s="147"/>
      <c r="C628" s="176" t="s">
        <v>1038</v>
      </c>
      <c r="D628" s="176" t="s">
        <v>250</v>
      </c>
      <c r="E628" s="177" t="s">
        <v>1039</v>
      </c>
      <c r="F628" s="178" t="s">
        <v>1040</v>
      </c>
      <c r="G628" s="179" t="s">
        <v>183</v>
      </c>
      <c r="H628" s="180">
        <v>16.077000000000002</v>
      </c>
      <c r="I628" s="181"/>
      <c r="J628" s="181">
        <f>ROUND(I628*H628,2)</f>
        <v>0</v>
      </c>
      <c r="K628" s="178" t="s">
        <v>146</v>
      </c>
      <c r="L628" s="182"/>
      <c r="M628" s="183" t="s">
        <v>5</v>
      </c>
      <c r="N628" s="184" t="s">
        <v>43</v>
      </c>
      <c r="O628" s="156">
        <v>0</v>
      </c>
      <c r="P628" s="156">
        <f>O628*H628</f>
        <v>0</v>
      </c>
      <c r="Q628" s="156">
        <v>8.9999999999999993E-3</v>
      </c>
      <c r="R628" s="156">
        <f>Q628*H628</f>
        <v>0.14469300000000002</v>
      </c>
      <c r="S628" s="156">
        <v>0</v>
      </c>
      <c r="T628" s="157">
        <f>S628*H628</f>
        <v>0</v>
      </c>
      <c r="AR628" s="24" t="s">
        <v>351</v>
      </c>
      <c r="AT628" s="24" t="s">
        <v>250</v>
      </c>
      <c r="AU628" s="24" t="s">
        <v>84</v>
      </c>
      <c r="AY628" s="24" t="s">
        <v>140</v>
      </c>
      <c r="BE628" s="158">
        <f>IF(N628="základní",J628,0)</f>
        <v>0</v>
      </c>
      <c r="BF628" s="158">
        <f>IF(N628="snížená",J628,0)</f>
        <v>0</v>
      </c>
      <c r="BG628" s="158">
        <f>IF(N628="zákl. přenesená",J628,0)</f>
        <v>0</v>
      </c>
      <c r="BH628" s="158">
        <f>IF(N628="sníž. přenesená",J628,0)</f>
        <v>0</v>
      </c>
      <c r="BI628" s="158">
        <f>IF(N628="nulová",J628,0)</f>
        <v>0</v>
      </c>
      <c r="BJ628" s="24" t="s">
        <v>77</v>
      </c>
      <c r="BK628" s="158">
        <f>ROUND(I628*H628,2)</f>
        <v>0</v>
      </c>
      <c r="BL628" s="24" t="s">
        <v>234</v>
      </c>
      <c r="BM628" s="24" t="s">
        <v>1041</v>
      </c>
    </row>
    <row r="629" spans="2:65" s="11" customFormat="1">
      <c r="B629" s="162"/>
      <c r="D629" s="159" t="s">
        <v>151</v>
      </c>
      <c r="F629" s="164" t="s">
        <v>1042</v>
      </c>
      <c r="H629" s="165">
        <v>16.077000000000002</v>
      </c>
      <c r="L629" s="162"/>
      <c r="M629" s="166"/>
      <c r="N629" s="167"/>
      <c r="O629" s="167"/>
      <c r="P629" s="167"/>
      <c r="Q629" s="167"/>
      <c r="R629" s="167"/>
      <c r="S629" s="167"/>
      <c r="T629" s="168"/>
      <c r="AT629" s="163" t="s">
        <v>151</v>
      </c>
      <c r="AU629" s="163" t="s">
        <v>84</v>
      </c>
      <c r="AV629" s="11" t="s">
        <v>84</v>
      </c>
      <c r="AW629" s="11" t="s">
        <v>6</v>
      </c>
      <c r="AX629" s="11" t="s">
        <v>77</v>
      </c>
      <c r="AY629" s="163" t="s">
        <v>140</v>
      </c>
    </row>
    <row r="630" spans="2:65" s="1" customFormat="1" ht="38.25" customHeight="1">
      <c r="B630" s="147"/>
      <c r="C630" s="148" t="s">
        <v>1043</v>
      </c>
      <c r="D630" s="148" t="s">
        <v>142</v>
      </c>
      <c r="E630" s="149" t="s">
        <v>1044</v>
      </c>
      <c r="F630" s="150" t="s">
        <v>1045</v>
      </c>
      <c r="G630" s="151" t="s">
        <v>183</v>
      </c>
      <c r="H630" s="152">
        <v>88.55</v>
      </c>
      <c r="I630" s="153"/>
      <c r="J630" s="153">
        <f>ROUND(I630*H630,2)</f>
        <v>0</v>
      </c>
      <c r="K630" s="150" t="s">
        <v>146</v>
      </c>
      <c r="L630" s="38"/>
      <c r="M630" s="154" t="s">
        <v>5</v>
      </c>
      <c r="N630" s="155" t="s">
        <v>43</v>
      </c>
      <c r="O630" s="156">
        <v>0.18</v>
      </c>
      <c r="P630" s="156">
        <f>O630*H630</f>
        <v>15.938999999999998</v>
      </c>
      <c r="Q630" s="156">
        <v>2.0400000000000001E-3</v>
      </c>
      <c r="R630" s="156">
        <f>Q630*H630</f>
        <v>0.180642</v>
      </c>
      <c r="S630" s="156">
        <v>0</v>
      </c>
      <c r="T630" s="157">
        <f>S630*H630</f>
        <v>0</v>
      </c>
      <c r="AR630" s="24" t="s">
        <v>234</v>
      </c>
      <c r="AT630" s="24" t="s">
        <v>142</v>
      </c>
      <c r="AU630" s="24" t="s">
        <v>84</v>
      </c>
      <c r="AY630" s="24" t="s">
        <v>140</v>
      </c>
      <c r="BE630" s="158">
        <f>IF(N630="základní",J630,0)</f>
        <v>0</v>
      </c>
      <c r="BF630" s="158">
        <f>IF(N630="snížená",J630,0)</f>
        <v>0</v>
      </c>
      <c r="BG630" s="158">
        <f>IF(N630="zákl. přenesená",J630,0)</f>
        <v>0</v>
      </c>
      <c r="BH630" s="158">
        <f>IF(N630="sníž. přenesená",J630,0)</f>
        <v>0</v>
      </c>
      <c r="BI630" s="158">
        <f>IF(N630="nulová",J630,0)</f>
        <v>0</v>
      </c>
      <c r="BJ630" s="24" t="s">
        <v>77</v>
      </c>
      <c r="BK630" s="158">
        <f>ROUND(I630*H630,2)</f>
        <v>0</v>
      </c>
      <c r="BL630" s="24" t="s">
        <v>234</v>
      </c>
      <c r="BM630" s="24" t="s">
        <v>1046</v>
      </c>
    </row>
    <row r="631" spans="2:65" s="1" customFormat="1" ht="67.5">
      <c r="B631" s="38"/>
      <c r="D631" s="159" t="s">
        <v>149</v>
      </c>
      <c r="F631" s="160" t="s">
        <v>1047</v>
      </c>
      <c r="L631" s="38"/>
      <c r="M631" s="161"/>
      <c r="N631" s="39"/>
      <c r="O631" s="39"/>
      <c r="P631" s="39"/>
      <c r="Q631" s="39"/>
      <c r="R631" s="39"/>
      <c r="S631" s="39"/>
      <c r="T631" s="67"/>
      <c r="AT631" s="24" t="s">
        <v>149</v>
      </c>
      <c r="AU631" s="24" t="s">
        <v>84</v>
      </c>
    </row>
    <row r="632" spans="2:65" s="1" customFormat="1" ht="25.5" customHeight="1">
      <c r="B632" s="147"/>
      <c r="C632" s="176" t="s">
        <v>1048</v>
      </c>
      <c r="D632" s="176" t="s">
        <v>250</v>
      </c>
      <c r="E632" s="177" t="s">
        <v>1049</v>
      </c>
      <c r="F632" s="178" t="s">
        <v>1050</v>
      </c>
      <c r="G632" s="179" t="s">
        <v>183</v>
      </c>
      <c r="H632" s="180">
        <v>90.320999999999998</v>
      </c>
      <c r="I632" s="181"/>
      <c r="J632" s="181">
        <f>ROUND(I632*H632,2)</f>
        <v>0</v>
      </c>
      <c r="K632" s="178" t="s">
        <v>5</v>
      </c>
      <c r="L632" s="182"/>
      <c r="M632" s="183" t="s">
        <v>5</v>
      </c>
      <c r="N632" s="184" t="s">
        <v>43</v>
      </c>
      <c r="O632" s="156">
        <v>0</v>
      </c>
      <c r="P632" s="156">
        <f>O632*H632</f>
        <v>0</v>
      </c>
      <c r="Q632" s="156">
        <v>4.8999999999999998E-3</v>
      </c>
      <c r="R632" s="156">
        <f>Q632*H632</f>
        <v>0.44257289999999999</v>
      </c>
      <c r="S632" s="156">
        <v>0</v>
      </c>
      <c r="T632" s="157">
        <f>S632*H632</f>
        <v>0</v>
      </c>
      <c r="AR632" s="24" t="s">
        <v>351</v>
      </c>
      <c r="AT632" s="24" t="s">
        <v>250</v>
      </c>
      <c r="AU632" s="24" t="s">
        <v>84</v>
      </c>
      <c r="AY632" s="24" t="s">
        <v>140</v>
      </c>
      <c r="BE632" s="158">
        <f>IF(N632="základní",J632,0)</f>
        <v>0</v>
      </c>
      <c r="BF632" s="158">
        <f>IF(N632="snížená",J632,0)</f>
        <v>0</v>
      </c>
      <c r="BG632" s="158">
        <f>IF(N632="zákl. přenesená",J632,0)</f>
        <v>0</v>
      </c>
      <c r="BH632" s="158">
        <f>IF(N632="sníž. přenesená",J632,0)</f>
        <v>0</v>
      </c>
      <c r="BI632" s="158">
        <f>IF(N632="nulová",J632,0)</f>
        <v>0</v>
      </c>
      <c r="BJ632" s="24" t="s">
        <v>77</v>
      </c>
      <c r="BK632" s="158">
        <f>ROUND(I632*H632,2)</f>
        <v>0</v>
      </c>
      <c r="BL632" s="24" t="s">
        <v>234</v>
      </c>
      <c r="BM632" s="24" t="s">
        <v>1051</v>
      </c>
    </row>
    <row r="633" spans="2:65" s="11" customFormat="1">
      <c r="B633" s="162"/>
      <c r="D633" s="159" t="s">
        <v>151</v>
      </c>
      <c r="F633" s="164" t="s">
        <v>1052</v>
      </c>
      <c r="H633" s="165">
        <v>90.320999999999998</v>
      </c>
      <c r="L633" s="162"/>
      <c r="M633" s="166"/>
      <c r="N633" s="167"/>
      <c r="O633" s="167"/>
      <c r="P633" s="167"/>
      <c r="Q633" s="167"/>
      <c r="R633" s="167"/>
      <c r="S633" s="167"/>
      <c r="T633" s="168"/>
      <c r="AT633" s="163" t="s">
        <v>151</v>
      </c>
      <c r="AU633" s="163" t="s">
        <v>84</v>
      </c>
      <c r="AV633" s="11" t="s">
        <v>84</v>
      </c>
      <c r="AW633" s="11" t="s">
        <v>6</v>
      </c>
      <c r="AX633" s="11" t="s">
        <v>77</v>
      </c>
      <c r="AY633" s="163" t="s">
        <v>140</v>
      </c>
    </row>
    <row r="634" spans="2:65" s="1" customFormat="1" ht="16.5" customHeight="1">
      <c r="B634" s="147"/>
      <c r="C634" s="148" t="s">
        <v>1053</v>
      </c>
      <c r="D634" s="148" t="s">
        <v>142</v>
      </c>
      <c r="E634" s="149" t="s">
        <v>1054</v>
      </c>
      <c r="F634" s="150" t="s">
        <v>1055</v>
      </c>
      <c r="G634" s="151" t="s">
        <v>281</v>
      </c>
      <c r="H634" s="152">
        <v>106.605</v>
      </c>
      <c r="I634" s="153"/>
      <c r="J634" s="153">
        <f>ROUND(I634*H634,2)</f>
        <v>0</v>
      </c>
      <c r="K634" s="150" t="s">
        <v>146</v>
      </c>
      <c r="L634" s="38"/>
      <c r="M634" s="154" t="s">
        <v>5</v>
      </c>
      <c r="N634" s="155" t="s">
        <v>43</v>
      </c>
      <c r="O634" s="156">
        <v>4.4999999999999998E-2</v>
      </c>
      <c r="P634" s="156">
        <f>O634*H634</f>
        <v>4.7972250000000001</v>
      </c>
      <c r="Q634" s="156">
        <v>0</v>
      </c>
      <c r="R634" s="156">
        <f>Q634*H634</f>
        <v>0</v>
      </c>
      <c r="S634" s="156">
        <v>0</v>
      </c>
      <c r="T634" s="157">
        <f>S634*H634</f>
        <v>0</v>
      </c>
      <c r="AR634" s="24" t="s">
        <v>234</v>
      </c>
      <c r="AT634" s="24" t="s">
        <v>142</v>
      </c>
      <c r="AU634" s="24" t="s">
        <v>84</v>
      </c>
      <c r="AY634" s="24" t="s">
        <v>140</v>
      </c>
      <c r="BE634" s="158">
        <f>IF(N634="základní",J634,0)</f>
        <v>0</v>
      </c>
      <c r="BF634" s="158">
        <f>IF(N634="snížená",J634,0)</f>
        <v>0</v>
      </c>
      <c r="BG634" s="158">
        <f>IF(N634="zákl. přenesená",J634,0)</f>
        <v>0</v>
      </c>
      <c r="BH634" s="158">
        <f>IF(N634="sníž. přenesená",J634,0)</f>
        <v>0</v>
      </c>
      <c r="BI634" s="158">
        <f>IF(N634="nulová",J634,0)</f>
        <v>0</v>
      </c>
      <c r="BJ634" s="24" t="s">
        <v>77</v>
      </c>
      <c r="BK634" s="158">
        <f>ROUND(I634*H634,2)</f>
        <v>0</v>
      </c>
      <c r="BL634" s="24" t="s">
        <v>234</v>
      </c>
      <c r="BM634" s="24" t="s">
        <v>1056</v>
      </c>
    </row>
    <row r="635" spans="2:65" s="1" customFormat="1" ht="67.5">
      <c r="B635" s="38"/>
      <c r="D635" s="159" t="s">
        <v>149</v>
      </c>
      <c r="F635" s="160" t="s">
        <v>1047</v>
      </c>
      <c r="L635" s="38"/>
      <c r="M635" s="161"/>
      <c r="N635" s="39"/>
      <c r="O635" s="39"/>
      <c r="P635" s="39"/>
      <c r="Q635" s="39"/>
      <c r="R635" s="39"/>
      <c r="S635" s="39"/>
      <c r="T635" s="67"/>
      <c r="AT635" s="24" t="s">
        <v>149</v>
      </c>
      <c r="AU635" s="24" t="s">
        <v>84</v>
      </c>
    </row>
    <row r="636" spans="2:65" s="11" customFormat="1">
      <c r="B636" s="162"/>
      <c r="D636" s="159" t="s">
        <v>151</v>
      </c>
      <c r="E636" s="163" t="s">
        <v>5</v>
      </c>
      <c r="F636" s="164" t="s">
        <v>1057</v>
      </c>
      <c r="H636" s="165">
        <v>106.605</v>
      </c>
      <c r="L636" s="162"/>
      <c r="M636" s="166"/>
      <c r="N636" s="167"/>
      <c r="O636" s="167"/>
      <c r="P636" s="167"/>
      <c r="Q636" s="167"/>
      <c r="R636" s="167"/>
      <c r="S636" s="167"/>
      <c r="T636" s="168"/>
      <c r="AT636" s="163" t="s">
        <v>151</v>
      </c>
      <c r="AU636" s="163" t="s">
        <v>84</v>
      </c>
      <c r="AV636" s="11" t="s">
        <v>84</v>
      </c>
      <c r="AW636" s="11" t="s">
        <v>35</v>
      </c>
      <c r="AX636" s="11" t="s">
        <v>72</v>
      </c>
      <c r="AY636" s="163" t="s">
        <v>140</v>
      </c>
    </row>
    <row r="637" spans="2:65" s="12" customFormat="1">
      <c r="B637" s="169"/>
      <c r="D637" s="159" t="s">
        <v>151</v>
      </c>
      <c r="E637" s="170" t="s">
        <v>5</v>
      </c>
      <c r="F637" s="171" t="s">
        <v>153</v>
      </c>
      <c r="H637" s="172">
        <v>106.605</v>
      </c>
      <c r="L637" s="169"/>
      <c r="M637" s="173"/>
      <c r="N637" s="174"/>
      <c r="O637" s="174"/>
      <c r="P637" s="174"/>
      <c r="Q637" s="174"/>
      <c r="R637" s="174"/>
      <c r="S637" s="174"/>
      <c r="T637" s="175"/>
      <c r="AT637" s="170" t="s">
        <v>151</v>
      </c>
      <c r="AU637" s="170" t="s">
        <v>84</v>
      </c>
      <c r="AV637" s="12" t="s">
        <v>147</v>
      </c>
      <c r="AW637" s="12" t="s">
        <v>35</v>
      </c>
      <c r="AX637" s="12" t="s">
        <v>77</v>
      </c>
      <c r="AY637" s="170" t="s">
        <v>140</v>
      </c>
    </row>
    <row r="638" spans="2:65" s="1" customFormat="1" ht="16.5" customHeight="1">
      <c r="B638" s="147"/>
      <c r="C638" s="176" t="s">
        <v>1058</v>
      </c>
      <c r="D638" s="176" t="s">
        <v>250</v>
      </c>
      <c r="E638" s="177" t="s">
        <v>1059</v>
      </c>
      <c r="F638" s="178" t="s">
        <v>1060</v>
      </c>
      <c r="G638" s="179" t="s">
        <v>425</v>
      </c>
      <c r="H638" s="180">
        <v>106.605</v>
      </c>
      <c r="I638" s="181"/>
      <c r="J638" s="181">
        <f>ROUND(I638*H638,2)</f>
        <v>0</v>
      </c>
      <c r="K638" s="178" t="s">
        <v>146</v>
      </c>
      <c r="L638" s="182"/>
      <c r="M638" s="183" t="s">
        <v>5</v>
      </c>
      <c r="N638" s="184" t="s">
        <v>43</v>
      </c>
      <c r="O638" s="156">
        <v>0</v>
      </c>
      <c r="P638" s="156">
        <f>O638*H638</f>
        <v>0</v>
      </c>
      <c r="Q638" s="156">
        <v>1.5E-3</v>
      </c>
      <c r="R638" s="156">
        <f>Q638*H638</f>
        <v>0.15990750000000001</v>
      </c>
      <c r="S638" s="156">
        <v>0</v>
      </c>
      <c r="T638" s="157">
        <f>S638*H638</f>
        <v>0</v>
      </c>
      <c r="AR638" s="24" t="s">
        <v>351</v>
      </c>
      <c r="AT638" s="24" t="s">
        <v>250</v>
      </c>
      <c r="AU638" s="24" t="s">
        <v>84</v>
      </c>
      <c r="AY638" s="24" t="s">
        <v>140</v>
      </c>
      <c r="BE638" s="158">
        <f>IF(N638="základní",J638,0)</f>
        <v>0</v>
      </c>
      <c r="BF638" s="158">
        <f>IF(N638="snížená",J638,0)</f>
        <v>0</v>
      </c>
      <c r="BG638" s="158">
        <f>IF(N638="zákl. přenesená",J638,0)</f>
        <v>0</v>
      </c>
      <c r="BH638" s="158">
        <f>IF(N638="sníž. přenesená",J638,0)</f>
        <v>0</v>
      </c>
      <c r="BI638" s="158">
        <f>IF(N638="nulová",J638,0)</f>
        <v>0</v>
      </c>
      <c r="BJ638" s="24" t="s">
        <v>77</v>
      </c>
      <c r="BK638" s="158">
        <f>ROUND(I638*H638,2)</f>
        <v>0</v>
      </c>
      <c r="BL638" s="24" t="s">
        <v>234</v>
      </c>
      <c r="BM638" s="24" t="s">
        <v>1061</v>
      </c>
    </row>
    <row r="639" spans="2:65" s="1" customFormat="1" ht="25.5" customHeight="1">
      <c r="B639" s="147"/>
      <c r="C639" s="148" t="s">
        <v>1062</v>
      </c>
      <c r="D639" s="148" t="s">
        <v>142</v>
      </c>
      <c r="E639" s="149" t="s">
        <v>1063</v>
      </c>
      <c r="F639" s="150" t="s">
        <v>1064</v>
      </c>
      <c r="G639" s="151" t="s">
        <v>183</v>
      </c>
      <c r="H639" s="152">
        <v>7.8810000000000002</v>
      </c>
      <c r="I639" s="153"/>
      <c r="J639" s="153">
        <f>ROUND(I639*H639,2)</f>
        <v>0</v>
      </c>
      <c r="K639" s="150" t="s">
        <v>146</v>
      </c>
      <c r="L639" s="38"/>
      <c r="M639" s="154" t="s">
        <v>5</v>
      </c>
      <c r="N639" s="155" t="s">
        <v>43</v>
      </c>
      <c r="O639" s="156">
        <v>0.16</v>
      </c>
      <c r="P639" s="156">
        <f>O639*H639</f>
        <v>1.2609600000000001</v>
      </c>
      <c r="Q639" s="156">
        <v>0</v>
      </c>
      <c r="R639" s="156">
        <f>Q639*H639</f>
        <v>0</v>
      </c>
      <c r="S639" s="156">
        <v>0</v>
      </c>
      <c r="T639" s="157">
        <f>S639*H639</f>
        <v>0</v>
      </c>
      <c r="AR639" s="24" t="s">
        <v>234</v>
      </c>
      <c r="AT639" s="24" t="s">
        <v>142</v>
      </c>
      <c r="AU639" s="24" t="s">
        <v>84</v>
      </c>
      <c r="AY639" s="24" t="s">
        <v>140</v>
      </c>
      <c r="BE639" s="158">
        <f>IF(N639="základní",J639,0)</f>
        <v>0</v>
      </c>
      <c r="BF639" s="158">
        <f>IF(N639="snížená",J639,0)</f>
        <v>0</v>
      </c>
      <c r="BG639" s="158">
        <f>IF(N639="zákl. přenesená",J639,0)</f>
        <v>0</v>
      </c>
      <c r="BH639" s="158">
        <f>IF(N639="sníž. přenesená",J639,0)</f>
        <v>0</v>
      </c>
      <c r="BI639" s="158">
        <f>IF(N639="nulová",J639,0)</f>
        <v>0</v>
      </c>
      <c r="BJ639" s="24" t="s">
        <v>77</v>
      </c>
      <c r="BK639" s="158">
        <f>ROUND(I639*H639,2)</f>
        <v>0</v>
      </c>
      <c r="BL639" s="24" t="s">
        <v>234</v>
      </c>
      <c r="BM639" s="24" t="s">
        <v>1065</v>
      </c>
    </row>
    <row r="640" spans="2:65" s="1" customFormat="1" ht="67.5">
      <c r="B640" s="38"/>
      <c r="D640" s="159" t="s">
        <v>149</v>
      </c>
      <c r="F640" s="160" t="s">
        <v>1047</v>
      </c>
      <c r="L640" s="38"/>
      <c r="M640" s="161"/>
      <c r="N640" s="39"/>
      <c r="O640" s="39"/>
      <c r="P640" s="39"/>
      <c r="Q640" s="39"/>
      <c r="R640" s="39"/>
      <c r="S640" s="39"/>
      <c r="T640" s="67"/>
      <c r="AT640" s="24" t="s">
        <v>149</v>
      </c>
      <c r="AU640" s="24" t="s">
        <v>84</v>
      </c>
    </row>
    <row r="641" spans="2:65" s="11" customFormat="1">
      <c r="B641" s="162"/>
      <c r="D641" s="159" t="s">
        <v>151</v>
      </c>
      <c r="E641" s="163" t="s">
        <v>5</v>
      </c>
      <c r="F641" s="164" t="s">
        <v>1066</v>
      </c>
      <c r="H641" s="165">
        <v>7.8810000000000002</v>
      </c>
      <c r="L641" s="162"/>
      <c r="M641" s="166"/>
      <c r="N641" s="167"/>
      <c r="O641" s="167"/>
      <c r="P641" s="167"/>
      <c r="Q641" s="167"/>
      <c r="R641" s="167"/>
      <c r="S641" s="167"/>
      <c r="T641" s="168"/>
      <c r="AT641" s="163" t="s">
        <v>151</v>
      </c>
      <c r="AU641" s="163" t="s">
        <v>84</v>
      </c>
      <c r="AV641" s="11" t="s">
        <v>84</v>
      </c>
      <c r="AW641" s="11" t="s">
        <v>35</v>
      </c>
      <c r="AX641" s="11" t="s">
        <v>77</v>
      </c>
      <c r="AY641" s="163" t="s">
        <v>140</v>
      </c>
    </row>
    <row r="642" spans="2:65" s="1" customFormat="1" ht="16.5" customHeight="1">
      <c r="B642" s="147"/>
      <c r="C642" s="176" t="s">
        <v>1067</v>
      </c>
      <c r="D642" s="176" t="s">
        <v>250</v>
      </c>
      <c r="E642" s="177" t="s">
        <v>1068</v>
      </c>
      <c r="F642" s="178" t="s">
        <v>1069</v>
      </c>
      <c r="G642" s="179" t="s">
        <v>145</v>
      </c>
      <c r="H642" s="180">
        <v>0.39400000000000002</v>
      </c>
      <c r="I642" s="181"/>
      <c r="J642" s="181">
        <f>ROUND(I642*H642,2)</f>
        <v>0</v>
      </c>
      <c r="K642" s="178" t="s">
        <v>146</v>
      </c>
      <c r="L642" s="182"/>
      <c r="M642" s="183" t="s">
        <v>5</v>
      </c>
      <c r="N642" s="184" t="s">
        <v>43</v>
      </c>
      <c r="O642" s="156">
        <v>0</v>
      </c>
      <c r="P642" s="156">
        <f>O642*H642</f>
        <v>0</v>
      </c>
      <c r="Q642" s="156">
        <v>2.5000000000000001E-2</v>
      </c>
      <c r="R642" s="156">
        <f>Q642*H642</f>
        <v>9.8500000000000011E-3</v>
      </c>
      <c r="S642" s="156">
        <v>0</v>
      </c>
      <c r="T642" s="157">
        <f>S642*H642</f>
        <v>0</v>
      </c>
      <c r="AR642" s="24" t="s">
        <v>351</v>
      </c>
      <c r="AT642" s="24" t="s">
        <v>250</v>
      </c>
      <c r="AU642" s="24" t="s">
        <v>84</v>
      </c>
      <c r="AY642" s="24" t="s">
        <v>140</v>
      </c>
      <c r="BE642" s="158">
        <f>IF(N642="základní",J642,0)</f>
        <v>0</v>
      </c>
      <c r="BF642" s="158">
        <f>IF(N642="snížená",J642,0)</f>
        <v>0</v>
      </c>
      <c r="BG642" s="158">
        <f>IF(N642="zákl. přenesená",J642,0)</f>
        <v>0</v>
      </c>
      <c r="BH642" s="158">
        <f>IF(N642="sníž. přenesená",J642,0)</f>
        <v>0</v>
      </c>
      <c r="BI642" s="158">
        <f>IF(N642="nulová",J642,0)</f>
        <v>0</v>
      </c>
      <c r="BJ642" s="24" t="s">
        <v>77</v>
      </c>
      <c r="BK642" s="158">
        <f>ROUND(I642*H642,2)</f>
        <v>0</v>
      </c>
      <c r="BL642" s="24" t="s">
        <v>234</v>
      </c>
      <c r="BM642" s="24" t="s">
        <v>1070</v>
      </c>
    </row>
    <row r="643" spans="2:65" s="11" customFormat="1">
      <c r="B643" s="162"/>
      <c r="D643" s="159" t="s">
        <v>151</v>
      </c>
      <c r="F643" s="164" t="s">
        <v>1071</v>
      </c>
      <c r="H643" s="165">
        <v>0.39400000000000002</v>
      </c>
      <c r="L643" s="162"/>
      <c r="M643" s="166"/>
      <c r="N643" s="167"/>
      <c r="O643" s="167"/>
      <c r="P643" s="167"/>
      <c r="Q643" s="167"/>
      <c r="R643" s="167"/>
      <c r="S643" s="167"/>
      <c r="T643" s="168"/>
      <c r="AT643" s="163" t="s">
        <v>151</v>
      </c>
      <c r="AU643" s="163" t="s">
        <v>84</v>
      </c>
      <c r="AV643" s="11" t="s">
        <v>84</v>
      </c>
      <c r="AW643" s="11" t="s">
        <v>6</v>
      </c>
      <c r="AX643" s="11" t="s">
        <v>77</v>
      </c>
      <c r="AY643" s="163" t="s">
        <v>140</v>
      </c>
    </row>
    <row r="644" spans="2:65" s="1" customFormat="1" ht="25.5" customHeight="1">
      <c r="B644" s="147"/>
      <c r="C644" s="148" t="s">
        <v>1072</v>
      </c>
      <c r="D644" s="148" t="s">
        <v>142</v>
      </c>
      <c r="E644" s="149" t="s">
        <v>1073</v>
      </c>
      <c r="F644" s="150" t="s">
        <v>1074</v>
      </c>
      <c r="G644" s="151" t="s">
        <v>183</v>
      </c>
      <c r="H644" s="152">
        <v>12.04</v>
      </c>
      <c r="I644" s="153"/>
      <c r="J644" s="153">
        <f>ROUND(I644*H644,2)</f>
        <v>0</v>
      </c>
      <c r="K644" s="150" t="s">
        <v>146</v>
      </c>
      <c r="L644" s="38"/>
      <c r="M644" s="154" t="s">
        <v>5</v>
      </c>
      <c r="N644" s="155" t="s">
        <v>43</v>
      </c>
      <c r="O644" s="156">
        <v>0.1</v>
      </c>
      <c r="P644" s="156">
        <f>O644*H644</f>
        <v>1.204</v>
      </c>
      <c r="Q644" s="156">
        <v>0</v>
      </c>
      <c r="R644" s="156">
        <f>Q644*H644</f>
        <v>0</v>
      </c>
      <c r="S644" s="156">
        <v>0</v>
      </c>
      <c r="T644" s="157">
        <f>S644*H644</f>
        <v>0</v>
      </c>
      <c r="AR644" s="24" t="s">
        <v>234</v>
      </c>
      <c r="AT644" s="24" t="s">
        <v>142</v>
      </c>
      <c r="AU644" s="24" t="s">
        <v>84</v>
      </c>
      <c r="AY644" s="24" t="s">
        <v>140</v>
      </c>
      <c r="BE644" s="158">
        <f>IF(N644="základní",J644,0)</f>
        <v>0</v>
      </c>
      <c r="BF644" s="158">
        <f>IF(N644="snížená",J644,0)</f>
        <v>0</v>
      </c>
      <c r="BG644" s="158">
        <f>IF(N644="zákl. přenesená",J644,0)</f>
        <v>0</v>
      </c>
      <c r="BH644" s="158">
        <f>IF(N644="sníž. přenesená",J644,0)</f>
        <v>0</v>
      </c>
      <c r="BI644" s="158">
        <f>IF(N644="nulová",J644,0)</f>
        <v>0</v>
      </c>
      <c r="BJ644" s="24" t="s">
        <v>77</v>
      </c>
      <c r="BK644" s="158">
        <f>ROUND(I644*H644,2)</f>
        <v>0</v>
      </c>
      <c r="BL644" s="24" t="s">
        <v>234</v>
      </c>
      <c r="BM644" s="24" t="s">
        <v>1075</v>
      </c>
    </row>
    <row r="645" spans="2:65" s="1" customFormat="1" ht="81">
      <c r="B645" s="38"/>
      <c r="D645" s="159" t="s">
        <v>149</v>
      </c>
      <c r="F645" s="160" t="s">
        <v>1076</v>
      </c>
      <c r="L645" s="38"/>
      <c r="M645" s="161"/>
      <c r="N645" s="39"/>
      <c r="O645" s="39"/>
      <c r="P645" s="39"/>
      <c r="Q645" s="39"/>
      <c r="R645" s="39"/>
      <c r="S645" s="39"/>
      <c r="T645" s="67"/>
      <c r="AT645" s="24" t="s">
        <v>149</v>
      </c>
      <c r="AU645" s="24" t="s">
        <v>84</v>
      </c>
    </row>
    <row r="646" spans="2:65" s="11" customFormat="1">
      <c r="B646" s="162"/>
      <c r="D646" s="159" t="s">
        <v>151</v>
      </c>
      <c r="E646" s="163" t="s">
        <v>5</v>
      </c>
      <c r="F646" s="164" t="s">
        <v>1077</v>
      </c>
      <c r="H646" s="165">
        <v>12.04</v>
      </c>
      <c r="L646" s="162"/>
      <c r="M646" s="166"/>
      <c r="N646" s="167"/>
      <c r="O646" s="167"/>
      <c r="P646" s="167"/>
      <c r="Q646" s="167"/>
      <c r="R646" s="167"/>
      <c r="S646" s="167"/>
      <c r="T646" s="168"/>
      <c r="AT646" s="163" t="s">
        <v>151</v>
      </c>
      <c r="AU646" s="163" t="s">
        <v>84</v>
      </c>
      <c r="AV646" s="11" t="s">
        <v>84</v>
      </c>
      <c r="AW646" s="11" t="s">
        <v>35</v>
      </c>
      <c r="AX646" s="11" t="s">
        <v>72</v>
      </c>
      <c r="AY646" s="163" t="s">
        <v>140</v>
      </c>
    </row>
    <row r="647" spans="2:65" s="12" customFormat="1">
      <c r="B647" s="169"/>
      <c r="D647" s="159" t="s">
        <v>151</v>
      </c>
      <c r="E647" s="170" t="s">
        <v>5</v>
      </c>
      <c r="F647" s="171" t="s">
        <v>153</v>
      </c>
      <c r="H647" s="172">
        <v>12.04</v>
      </c>
      <c r="L647" s="169"/>
      <c r="M647" s="173"/>
      <c r="N647" s="174"/>
      <c r="O647" s="174"/>
      <c r="P647" s="174"/>
      <c r="Q647" s="174"/>
      <c r="R647" s="174"/>
      <c r="S647" s="174"/>
      <c r="T647" s="175"/>
      <c r="AT647" s="170" t="s">
        <v>151</v>
      </c>
      <c r="AU647" s="170" t="s">
        <v>84</v>
      </c>
      <c r="AV647" s="12" t="s">
        <v>147</v>
      </c>
      <c r="AW647" s="12" t="s">
        <v>35</v>
      </c>
      <c r="AX647" s="12" t="s">
        <v>77</v>
      </c>
      <c r="AY647" s="170" t="s">
        <v>140</v>
      </c>
    </row>
    <row r="648" spans="2:65" s="1" customFormat="1" ht="25.5" customHeight="1">
      <c r="B648" s="147"/>
      <c r="C648" s="176" t="s">
        <v>1078</v>
      </c>
      <c r="D648" s="176" t="s">
        <v>250</v>
      </c>
      <c r="E648" s="177" t="s">
        <v>1079</v>
      </c>
      <c r="F648" s="178" t="s">
        <v>1080</v>
      </c>
      <c r="G648" s="179" t="s">
        <v>183</v>
      </c>
      <c r="H648" s="180">
        <v>12.281000000000001</v>
      </c>
      <c r="I648" s="181"/>
      <c r="J648" s="181">
        <f>ROUND(I648*H648,2)</f>
        <v>0</v>
      </c>
      <c r="K648" s="178" t="s">
        <v>146</v>
      </c>
      <c r="L648" s="182"/>
      <c r="M648" s="183" t="s">
        <v>5</v>
      </c>
      <c r="N648" s="184" t="s">
        <v>43</v>
      </c>
      <c r="O648" s="156">
        <v>0</v>
      </c>
      <c r="P648" s="156">
        <f>O648*H648</f>
        <v>0</v>
      </c>
      <c r="Q648" s="156">
        <v>7.0000000000000001E-3</v>
      </c>
      <c r="R648" s="156">
        <f>Q648*H648</f>
        <v>8.5967000000000002E-2</v>
      </c>
      <c r="S648" s="156">
        <v>0</v>
      </c>
      <c r="T648" s="157">
        <f>S648*H648</f>
        <v>0</v>
      </c>
      <c r="AR648" s="24" t="s">
        <v>351</v>
      </c>
      <c r="AT648" s="24" t="s">
        <v>250</v>
      </c>
      <c r="AU648" s="24" t="s">
        <v>84</v>
      </c>
      <c r="AY648" s="24" t="s">
        <v>140</v>
      </c>
      <c r="BE648" s="158">
        <f>IF(N648="základní",J648,0)</f>
        <v>0</v>
      </c>
      <c r="BF648" s="158">
        <f>IF(N648="snížená",J648,0)</f>
        <v>0</v>
      </c>
      <c r="BG648" s="158">
        <f>IF(N648="zákl. přenesená",J648,0)</f>
        <v>0</v>
      </c>
      <c r="BH648" s="158">
        <f>IF(N648="sníž. přenesená",J648,0)</f>
        <v>0</v>
      </c>
      <c r="BI648" s="158">
        <f>IF(N648="nulová",J648,0)</f>
        <v>0</v>
      </c>
      <c r="BJ648" s="24" t="s">
        <v>77</v>
      </c>
      <c r="BK648" s="158">
        <f>ROUND(I648*H648,2)</f>
        <v>0</v>
      </c>
      <c r="BL648" s="24" t="s">
        <v>234</v>
      </c>
      <c r="BM648" s="24" t="s">
        <v>1081</v>
      </c>
    </row>
    <row r="649" spans="2:65" s="11" customFormat="1">
      <c r="B649" s="162"/>
      <c r="D649" s="159" t="s">
        <v>151</v>
      </c>
      <c r="F649" s="164" t="s">
        <v>1082</v>
      </c>
      <c r="H649" s="165">
        <v>12.281000000000001</v>
      </c>
      <c r="L649" s="162"/>
      <c r="M649" s="166"/>
      <c r="N649" s="167"/>
      <c r="O649" s="167"/>
      <c r="P649" s="167"/>
      <c r="Q649" s="167"/>
      <c r="R649" s="167"/>
      <c r="S649" s="167"/>
      <c r="T649" s="168"/>
      <c r="AT649" s="163" t="s">
        <v>151</v>
      </c>
      <c r="AU649" s="163" t="s">
        <v>84</v>
      </c>
      <c r="AV649" s="11" t="s">
        <v>84</v>
      </c>
      <c r="AW649" s="11" t="s">
        <v>6</v>
      </c>
      <c r="AX649" s="11" t="s">
        <v>77</v>
      </c>
      <c r="AY649" s="163" t="s">
        <v>140</v>
      </c>
    </row>
    <row r="650" spans="2:65" s="1" customFormat="1" ht="38.25" customHeight="1">
      <c r="B650" s="147"/>
      <c r="C650" s="148" t="s">
        <v>1083</v>
      </c>
      <c r="D650" s="148" t="s">
        <v>142</v>
      </c>
      <c r="E650" s="149" t="s">
        <v>1084</v>
      </c>
      <c r="F650" s="150" t="s">
        <v>1085</v>
      </c>
      <c r="G650" s="151" t="s">
        <v>183</v>
      </c>
      <c r="H650" s="152">
        <v>12.04</v>
      </c>
      <c r="I650" s="153"/>
      <c r="J650" s="153">
        <f>ROUND(I650*H650,2)</f>
        <v>0</v>
      </c>
      <c r="K650" s="150" t="s">
        <v>146</v>
      </c>
      <c r="L650" s="38"/>
      <c r="M650" s="154" t="s">
        <v>5</v>
      </c>
      <c r="N650" s="155" t="s">
        <v>43</v>
      </c>
      <c r="O650" s="156">
        <v>0.11</v>
      </c>
      <c r="P650" s="156">
        <f>O650*H650</f>
        <v>1.3244</v>
      </c>
      <c r="Q650" s="156">
        <v>0</v>
      </c>
      <c r="R650" s="156">
        <f>Q650*H650</f>
        <v>0</v>
      </c>
      <c r="S650" s="156">
        <v>0</v>
      </c>
      <c r="T650" s="157">
        <f>S650*H650</f>
        <v>0</v>
      </c>
      <c r="AR650" s="24" t="s">
        <v>234</v>
      </c>
      <c r="AT650" s="24" t="s">
        <v>142</v>
      </c>
      <c r="AU650" s="24" t="s">
        <v>84</v>
      </c>
      <c r="AY650" s="24" t="s">
        <v>140</v>
      </c>
      <c r="BE650" s="158">
        <f>IF(N650="základní",J650,0)</f>
        <v>0</v>
      </c>
      <c r="BF650" s="158">
        <f>IF(N650="snížená",J650,0)</f>
        <v>0</v>
      </c>
      <c r="BG650" s="158">
        <f>IF(N650="zákl. přenesená",J650,0)</f>
        <v>0</v>
      </c>
      <c r="BH650" s="158">
        <f>IF(N650="sníž. přenesená",J650,0)</f>
        <v>0</v>
      </c>
      <c r="BI650" s="158">
        <f>IF(N650="nulová",J650,0)</f>
        <v>0</v>
      </c>
      <c r="BJ650" s="24" t="s">
        <v>77</v>
      </c>
      <c r="BK650" s="158">
        <f>ROUND(I650*H650,2)</f>
        <v>0</v>
      </c>
      <c r="BL650" s="24" t="s">
        <v>234</v>
      </c>
      <c r="BM650" s="24" t="s">
        <v>1086</v>
      </c>
    </row>
    <row r="651" spans="2:65" s="1" customFormat="1" ht="81">
      <c r="B651" s="38"/>
      <c r="D651" s="159" t="s">
        <v>149</v>
      </c>
      <c r="F651" s="160" t="s">
        <v>1076</v>
      </c>
      <c r="L651" s="38"/>
      <c r="M651" s="161"/>
      <c r="N651" s="39"/>
      <c r="O651" s="39"/>
      <c r="P651" s="39"/>
      <c r="Q651" s="39"/>
      <c r="R651" s="39"/>
      <c r="S651" s="39"/>
      <c r="T651" s="67"/>
      <c r="AT651" s="24" t="s">
        <v>149</v>
      </c>
      <c r="AU651" s="24" t="s">
        <v>84</v>
      </c>
    </row>
    <row r="652" spans="2:65" s="1" customFormat="1" ht="25.5" customHeight="1">
      <c r="B652" s="147"/>
      <c r="C652" s="176" t="s">
        <v>1087</v>
      </c>
      <c r="D652" s="176" t="s">
        <v>250</v>
      </c>
      <c r="E652" s="177" t="s">
        <v>1088</v>
      </c>
      <c r="F652" s="178" t="s">
        <v>1089</v>
      </c>
      <c r="G652" s="179" t="s">
        <v>183</v>
      </c>
      <c r="H652" s="180">
        <v>12.281000000000001</v>
      </c>
      <c r="I652" s="181"/>
      <c r="J652" s="181">
        <f>ROUND(I652*H652,2)</f>
        <v>0</v>
      </c>
      <c r="K652" s="178" t="s">
        <v>5</v>
      </c>
      <c r="L652" s="182"/>
      <c r="M652" s="183" t="s">
        <v>5</v>
      </c>
      <c r="N652" s="184" t="s">
        <v>43</v>
      </c>
      <c r="O652" s="156">
        <v>0</v>
      </c>
      <c r="P652" s="156">
        <f>O652*H652</f>
        <v>0</v>
      </c>
      <c r="Q652" s="156">
        <v>0</v>
      </c>
      <c r="R652" s="156">
        <f>Q652*H652</f>
        <v>0</v>
      </c>
      <c r="S652" s="156">
        <v>0</v>
      </c>
      <c r="T652" s="157">
        <f>S652*H652</f>
        <v>0</v>
      </c>
      <c r="AR652" s="24" t="s">
        <v>351</v>
      </c>
      <c r="AT652" s="24" t="s">
        <v>250</v>
      </c>
      <c r="AU652" s="24" t="s">
        <v>84</v>
      </c>
      <c r="AY652" s="24" t="s">
        <v>140</v>
      </c>
      <c r="BE652" s="158">
        <f>IF(N652="základní",J652,0)</f>
        <v>0</v>
      </c>
      <c r="BF652" s="158">
        <f>IF(N652="snížená",J652,0)</f>
        <v>0</v>
      </c>
      <c r="BG652" s="158">
        <f>IF(N652="zákl. přenesená",J652,0)</f>
        <v>0</v>
      </c>
      <c r="BH652" s="158">
        <f>IF(N652="sníž. přenesená",J652,0)</f>
        <v>0</v>
      </c>
      <c r="BI652" s="158">
        <f>IF(N652="nulová",J652,0)</f>
        <v>0</v>
      </c>
      <c r="BJ652" s="24" t="s">
        <v>77</v>
      </c>
      <c r="BK652" s="158">
        <f>ROUND(I652*H652,2)</f>
        <v>0</v>
      </c>
      <c r="BL652" s="24" t="s">
        <v>234</v>
      </c>
      <c r="BM652" s="24" t="s">
        <v>1090</v>
      </c>
    </row>
    <row r="653" spans="2:65" s="11" customFormat="1">
      <c r="B653" s="162"/>
      <c r="D653" s="159" t="s">
        <v>151</v>
      </c>
      <c r="F653" s="164" t="s">
        <v>1082</v>
      </c>
      <c r="H653" s="165">
        <v>12.281000000000001</v>
      </c>
      <c r="L653" s="162"/>
      <c r="M653" s="166"/>
      <c r="N653" s="167"/>
      <c r="O653" s="167"/>
      <c r="P653" s="167"/>
      <c r="Q653" s="167"/>
      <c r="R653" s="167"/>
      <c r="S653" s="167"/>
      <c r="T653" s="168"/>
      <c r="AT653" s="163" t="s">
        <v>151</v>
      </c>
      <c r="AU653" s="163" t="s">
        <v>84</v>
      </c>
      <c r="AV653" s="11" t="s">
        <v>84</v>
      </c>
      <c r="AW653" s="11" t="s">
        <v>6</v>
      </c>
      <c r="AX653" s="11" t="s">
        <v>77</v>
      </c>
      <c r="AY653" s="163" t="s">
        <v>140</v>
      </c>
    </row>
    <row r="654" spans="2:65" s="1" customFormat="1" ht="25.5" customHeight="1">
      <c r="B654" s="147"/>
      <c r="C654" s="148" t="s">
        <v>1091</v>
      </c>
      <c r="D654" s="148" t="s">
        <v>142</v>
      </c>
      <c r="E654" s="149" t="s">
        <v>1092</v>
      </c>
      <c r="F654" s="150" t="s">
        <v>1093</v>
      </c>
      <c r="G654" s="151" t="s">
        <v>183</v>
      </c>
      <c r="H654" s="152">
        <v>191.9</v>
      </c>
      <c r="I654" s="153"/>
      <c r="J654" s="153">
        <f>ROUND(I654*H654,2)</f>
        <v>0</v>
      </c>
      <c r="K654" s="150" t="s">
        <v>146</v>
      </c>
      <c r="L654" s="38"/>
      <c r="M654" s="154" t="s">
        <v>5</v>
      </c>
      <c r="N654" s="155" t="s">
        <v>43</v>
      </c>
      <c r="O654" s="156">
        <v>2.5000000000000001E-2</v>
      </c>
      <c r="P654" s="156">
        <f>O654*H654</f>
        <v>4.7975000000000003</v>
      </c>
      <c r="Q654" s="156">
        <v>0</v>
      </c>
      <c r="R654" s="156">
        <f>Q654*H654</f>
        <v>0</v>
      </c>
      <c r="S654" s="156">
        <v>0</v>
      </c>
      <c r="T654" s="157">
        <f>S654*H654</f>
        <v>0</v>
      </c>
      <c r="AR654" s="24" t="s">
        <v>234</v>
      </c>
      <c r="AT654" s="24" t="s">
        <v>142</v>
      </c>
      <c r="AU654" s="24" t="s">
        <v>84</v>
      </c>
      <c r="AY654" s="24" t="s">
        <v>140</v>
      </c>
      <c r="BE654" s="158">
        <f>IF(N654="základní",J654,0)</f>
        <v>0</v>
      </c>
      <c r="BF654" s="158">
        <f>IF(N654="snížená",J654,0)</f>
        <v>0</v>
      </c>
      <c r="BG654" s="158">
        <f>IF(N654="zákl. přenesená",J654,0)</f>
        <v>0</v>
      </c>
      <c r="BH654" s="158">
        <f>IF(N654="sníž. přenesená",J654,0)</f>
        <v>0</v>
      </c>
      <c r="BI654" s="158">
        <f>IF(N654="nulová",J654,0)</f>
        <v>0</v>
      </c>
      <c r="BJ654" s="24" t="s">
        <v>77</v>
      </c>
      <c r="BK654" s="158">
        <f>ROUND(I654*H654,2)</f>
        <v>0</v>
      </c>
      <c r="BL654" s="24" t="s">
        <v>234</v>
      </c>
      <c r="BM654" s="24" t="s">
        <v>1094</v>
      </c>
    </row>
    <row r="655" spans="2:65" s="11" customFormat="1">
      <c r="B655" s="162"/>
      <c r="D655" s="159" t="s">
        <v>151</v>
      </c>
      <c r="E655" s="163" t="s">
        <v>5</v>
      </c>
      <c r="F655" s="164" t="s">
        <v>1095</v>
      </c>
      <c r="H655" s="165">
        <v>182.4</v>
      </c>
      <c r="L655" s="162"/>
      <c r="M655" s="166"/>
      <c r="N655" s="167"/>
      <c r="O655" s="167"/>
      <c r="P655" s="167"/>
      <c r="Q655" s="167"/>
      <c r="R655" s="167"/>
      <c r="S655" s="167"/>
      <c r="T655" s="168"/>
      <c r="AT655" s="163" t="s">
        <v>151</v>
      </c>
      <c r="AU655" s="163" t="s">
        <v>84</v>
      </c>
      <c r="AV655" s="11" t="s">
        <v>84</v>
      </c>
      <c r="AW655" s="11" t="s">
        <v>35</v>
      </c>
      <c r="AX655" s="11" t="s">
        <v>72</v>
      </c>
      <c r="AY655" s="163" t="s">
        <v>140</v>
      </c>
    </row>
    <row r="656" spans="2:65" s="11" customFormat="1">
      <c r="B656" s="162"/>
      <c r="D656" s="159" t="s">
        <v>151</v>
      </c>
      <c r="E656" s="163" t="s">
        <v>5</v>
      </c>
      <c r="F656" s="164" t="s">
        <v>1096</v>
      </c>
      <c r="H656" s="165">
        <v>9.5</v>
      </c>
      <c r="L656" s="162"/>
      <c r="M656" s="166"/>
      <c r="N656" s="167"/>
      <c r="O656" s="167"/>
      <c r="P656" s="167"/>
      <c r="Q656" s="167"/>
      <c r="R656" s="167"/>
      <c r="S656" s="167"/>
      <c r="T656" s="168"/>
      <c r="AT656" s="163" t="s">
        <v>151</v>
      </c>
      <c r="AU656" s="163" t="s">
        <v>84</v>
      </c>
      <c r="AV656" s="11" t="s">
        <v>84</v>
      </c>
      <c r="AW656" s="11" t="s">
        <v>35</v>
      </c>
      <c r="AX656" s="11" t="s">
        <v>72</v>
      </c>
      <c r="AY656" s="163" t="s">
        <v>140</v>
      </c>
    </row>
    <row r="657" spans="2:65" s="12" customFormat="1">
      <c r="B657" s="169"/>
      <c r="D657" s="159" t="s">
        <v>151</v>
      </c>
      <c r="E657" s="170" t="s">
        <v>5</v>
      </c>
      <c r="F657" s="171" t="s">
        <v>153</v>
      </c>
      <c r="H657" s="172">
        <v>191.9</v>
      </c>
      <c r="L657" s="169"/>
      <c r="M657" s="173"/>
      <c r="N657" s="174"/>
      <c r="O657" s="174"/>
      <c r="P657" s="174"/>
      <c r="Q657" s="174"/>
      <c r="R657" s="174"/>
      <c r="S657" s="174"/>
      <c r="T657" s="175"/>
      <c r="AT657" s="170" t="s">
        <v>151</v>
      </c>
      <c r="AU657" s="170" t="s">
        <v>84</v>
      </c>
      <c r="AV657" s="12" t="s">
        <v>147</v>
      </c>
      <c r="AW657" s="12" t="s">
        <v>35</v>
      </c>
      <c r="AX657" s="12" t="s">
        <v>77</v>
      </c>
      <c r="AY657" s="170" t="s">
        <v>140</v>
      </c>
    </row>
    <row r="658" spans="2:65" s="1" customFormat="1" ht="16.5" customHeight="1">
      <c r="B658" s="147"/>
      <c r="C658" s="176" t="s">
        <v>1097</v>
      </c>
      <c r="D658" s="176" t="s">
        <v>250</v>
      </c>
      <c r="E658" s="177" t="s">
        <v>1098</v>
      </c>
      <c r="F658" s="178" t="s">
        <v>1099</v>
      </c>
      <c r="G658" s="179" t="s">
        <v>183</v>
      </c>
      <c r="H658" s="180">
        <v>211.09</v>
      </c>
      <c r="I658" s="181"/>
      <c r="J658" s="181">
        <f>ROUND(I658*H658,2)</f>
        <v>0</v>
      </c>
      <c r="K658" s="178" t="s">
        <v>146</v>
      </c>
      <c r="L658" s="182"/>
      <c r="M658" s="183" t="s">
        <v>5</v>
      </c>
      <c r="N658" s="184" t="s">
        <v>43</v>
      </c>
      <c r="O658" s="156">
        <v>0</v>
      </c>
      <c r="P658" s="156">
        <f>O658*H658</f>
        <v>0</v>
      </c>
      <c r="Q658" s="156">
        <v>1.1E-4</v>
      </c>
      <c r="R658" s="156">
        <f>Q658*H658</f>
        <v>2.3219900000000002E-2</v>
      </c>
      <c r="S658" s="156">
        <v>0</v>
      </c>
      <c r="T658" s="157">
        <f>S658*H658</f>
        <v>0</v>
      </c>
      <c r="AR658" s="24" t="s">
        <v>351</v>
      </c>
      <c r="AT658" s="24" t="s">
        <v>250</v>
      </c>
      <c r="AU658" s="24" t="s">
        <v>84</v>
      </c>
      <c r="AY658" s="24" t="s">
        <v>140</v>
      </c>
      <c r="BE658" s="158">
        <f>IF(N658="základní",J658,0)</f>
        <v>0</v>
      </c>
      <c r="BF658" s="158">
        <f>IF(N658="snížená",J658,0)</f>
        <v>0</v>
      </c>
      <c r="BG658" s="158">
        <f>IF(N658="zákl. přenesená",J658,0)</f>
        <v>0</v>
      </c>
      <c r="BH658" s="158">
        <f>IF(N658="sníž. přenesená",J658,0)</f>
        <v>0</v>
      </c>
      <c r="BI658" s="158">
        <f>IF(N658="nulová",J658,0)</f>
        <v>0</v>
      </c>
      <c r="BJ658" s="24" t="s">
        <v>77</v>
      </c>
      <c r="BK658" s="158">
        <f>ROUND(I658*H658,2)</f>
        <v>0</v>
      </c>
      <c r="BL658" s="24" t="s">
        <v>234</v>
      </c>
      <c r="BM658" s="24" t="s">
        <v>1100</v>
      </c>
    </row>
    <row r="659" spans="2:65" s="11" customFormat="1">
      <c r="B659" s="162"/>
      <c r="D659" s="159" t="s">
        <v>151</v>
      </c>
      <c r="F659" s="164" t="s">
        <v>1101</v>
      </c>
      <c r="H659" s="165">
        <v>211.09</v>
      </c>
      <c r="L659" s="162"/>
      <c r="M659" s="166"/>
      <c r="N659" s="167"/>
      <c r="O659" s="167"/>
      <c r="P659" s="167"/>
      <c r="Q659" s="167"/>
      <c r="R659" s="167"/>
      <c r="S659" s="167"/>
      <c r="T659" s="168"/>
      <c r="AT659" s="163" t="s">
        <v>151</v>
      </c>
      <c r="AU659" s="163" t="s">
        <v>84</v>
      </c>
      <c r="AV659" s="11" t="s">
        <v>84</v>
      </c>
      <c r="AW659" s="11" t="s">
        <v>6</v>
      </c>
      <c r="AX659" s="11" t="s">
        <v>77</v>
      </c>
      <c r="AY659" s="163" t="s">
        <v>140</v>
      </c>
    </row>
    <row r="660" spans="2:65" s="1" customFormat="1" ht="38.25" customHeight="1">
      <c r="B660" s="147"/>
      <c r="C660" s="148" t="s">
        <v>1102</v>
      </c>
      <c r="D660" s="148" t="s">
        <v>142</v>
      </c>
      <c r="E660" s="149" t="s">
        <v>1103</v>
      </c>
      <c r="F660" s="150" t="s">
        <v>1104</v>
      </c>
      <c r="G660" s="151" t="s">
        <v>225</v>
      </c>
      <c r="H660" s="152">
        <v>2.1160000000000001</v>
      </c>
      <c r="I660" s="153"/>
      <c r="J660" s="153">
        <f>ROUND(I660*H660,2)</f>
        <v>0</v>
      </c>
      <c r="K660" s="150" t="s">
        <v>146</v>
      </c>
      <c r="L660" s="38"/>
      <c r="M660" s="154" t="s">
        <v>5</v>
      </c>
      <c r="N660" s="155" t="s">
        <v>43</v>
      </c>
      <c r="O660" s="156">
        <v>1.74</v>
      </c>
      <c r="P660" s="156">
        <f>O660*H660</f>
        <v>3.6818400000000002</v>
      </c>
      <c r="Q660" s="156">
        <v>0</v>
      </c>
      <c r="R660" s="156">
        <f>Q660*H660</f>
        <v>0</v>
      </c>
      <c r="S660" s="156">
        <v>0</v>
      </c>
      <c r="T660" s="157">
        <f>S660*H660</f>
        <v>0</v>
      </c>
      <c r="AR660" s="24" t="s">
        <v>234</v>
      </c>
      <c r="AT660" s="24" t="s">
        <v>142</v>
      </c>
      <c r="AU660" s="24" t="s">
        <v>84</v>
      </c>
      <c r="AY660" s="24" t="s">
        <v>140</v>
      </c>
      <c r="BE660" s="158">
        <f>IF(N660="základní",J660,0)</f>
        <v>0</v>
      </c>
      <c r="BF660" s="158">
        <f>IF(N660="snížená",J660,0)</f>
        <v>0</v>
      </c>
      <c r="BG660" s="158">
        <f>IF(N660="zákl. přenesená",J660,0)</f>
        <v>0</v>
      </c>
      <c r="BH660" s="158">
        <f>IF(N660="sníž. přenesená",J660,0)</f>
        <v>0</v>
      </c>
      <c r="BI660" s="158">
        <f>IF(N660="nulová",J660,0)</f>
        <v>0</v>
      </c>
      <c r="BJ660" s="24" t="s">
        <v>77</v>
      </c>
      <c r="BK660" s="158">
        <f>ROUND(I660*H660,2)</f>
        <v>0</v>
      </c>
      <c r="BL660" s="24" t="s">
        <v>234</v>
      </c>
      <c r="BM660" s="24" t="s">
        <v>1105</v>
      </c>
    </row>
    <row r="661" spans="2:65" s="1" customFormat="1" ht="121.5">
      <c r="B661" s="38"/>
      <c r="D661" s="159" t="s">
        <v>149</v>
      </c>
      <c r="F661" s="160" t="s">
        <v>1106</v>
      </c>
      <c r="L661" s="38"/>
      <c r="M661" s="161"/>
      <c r="N661" s="39"/>
      <c r="O661" s="39"/>
      <c r="P661" s="39"/>
      <c r="Q661" s="39"/>
      <c r="R661" s="39"/>
      <c r="S661" s="39"/>
      <c r="T661" s="67"/>
      <c r="AT661" s="24" t="s">
        <v>149</v>
      </c>
      <c r="AU661" s="24" t="s">
        <v>84</v>
      </c>
    </row>
    <row r="662" spans="2:65" s="1" customFormat="1" ht="38.25" customHeight="1">
      <c r="B662" s="147"/>
      <c r="C662" s="148" t="s">
        <v>1107</v>
      </c>
      <c r="D662" s="148" t="s">
        <v>142</v>
      </c>
      <c r="E662" s="149" t="s">
        <v>1108</v>
      </c>
      <c r="F662" s="150" t="s">
        <v>1109</v>
      </c>
      <c r="G662" s="151" t="s">
        <v>225</v>
      </c>
      <c r="H662" s="152">
        <v>2.1160000000000001</v>
      </c>
      <c r="I662" s="153"/>
      <c r="J662" s="153">
        <f>ROUND(I662*H662,2)</f>
        <v>0</v>
      </c>
      <c r="K662" s="150" t="s">
        <v>146</v>
      </c>
      <c r="L662" s="38"/>
      <c r="M662" s="154" t="s">
        <v>5</v>
      </c>
      <c r="N662" s="155" t="s">
        <v>43</v>
      </c>
      <c r="O662" s="156">
        <v>1.45</v>
      </c>
      <c r="P662" s="156">
        <f>O662*H662</f>
        <v>3.0682</v>
      </c>
      <c r="Q662" s="156">
        <v>0</v>
      </c>
      <c r="R662" s="156">
        <f>Q662*H662</f>
        <v>0</v>
      </c>
      <c r="S662" s="156">
        <v>0</v>
      </c>
      <c r="T662" s="157">
        <f>S662*H662</f>
        <v>0</v>
      </c>
      <c r="AR662" s="24" t="s">
        <v>234</v>
      </c>
      <c r="AT662" s="24" t="s">
        <v>142</v>
      </c>
      <c r="AU662" s="24" t="s">
        <v>84</v>
      </c>
      <c r="AY662" s="24" t="s">
        <v>140</v>
      </c>
      <c r="BE662" s="158">
        <f>IF(N662="základní",J662,0)</f>
        <v>0</v>
      </c>
      <c r="BF662" s="158">
        <f>IF(N662="snížená",J662,0)</f>
        <v>0</v>
      </c>
      <c r="BG662" s="158">
        <f>IF(N662="zákl. přenesená",J662,0)</f>
        <v>0</v>
      </c>
      <c r="BH662" s="158">
        <f>IF(N662="sníž. přenesená",J662,0)</f>
        <v>0</v>
      </c>
      <c r="BI662" s="158">
        <f>IF(N662="nulová",J662,0)</f>
        <v>0</v>
      </c>
      <c r="BJ662" s="24" t="s">
        <v>77</v>
      </c>
      <c r="BK662" s="158">
        <f>ROUND(I662*H662,2)</f>
        <v>0</v>
      </c>
      <c r="BL662" s="24" t="s">
        <v>234</v>
      </c>
      <c r="BM662" s="24" t="s">
        <v>1110</v>
      </c>
    </row>
    <row r="663" spans="2:65" s="1" customFormat="1" ht="121.5">
      <c r="B663" s="38"/>
      <c r="D663" s="159" t="s">
        <v>149</v>
      </c>
      <c r="F663" s="160" t="s">
        <v>1106</v>
      </c>
      <c r="L663" s="38"/>
      <c r="M663" s="161"/>
      <c r="N663" s="39"/>
      <c r="O663" s="39"/>
      <c r="P663" s="39"/>
      <c r="Q663" s="39"/>
      <c r="R663" s="39"/>
      <c r="S663" s="39"/>
      <c r="T663" s="67"/>
      <c r="AT663" s="24" t="s">
        <v>149</v>
      </c>
      <c r="AU663" s="24" t="s">
        <v>84</v>
      </c>
    </row>
    <row r="664" spans="2:65" s="10" customFormat="1" ht="29.85" customHeight="1">
      <c r="B664" s="135"/>
      <c r="D664" s="136" t="s">
        <v>71</v>
      </c>
      <c r="E664" s="145" t="s">
        <v>1111</v>
      </c>
      <c r="F664" s="145" t="s">
        <v>1112</v>
      </c>
      <c r="J664" s="146">
        <f>BK664</f>
        <v>0</v>
      </c>
      <c r="L664" s="135"/>
      <c r="M664" s="139"/>
      <c r="N664" s="140"/>
      <c r="O664" s="140"/>
      <c r="P664" s="141">
        <f>P665</f>
        <v>0</v>
      </c>
      <c r="Q664" s="140"/>
      <c r="R664" s="141">
        <f>R665</f>
        <v>0</v>
      </c>
      <c r="S664" s="140"/>
      <c r="T664" s="142">
        <f>T665</f>
        <v>0</v>
      </c>
      <c r="AR664" s="136" t="s">
        <v>84</v>
      </c>
      <c r="AT664" s="143" t="s">
        <v>71</v>
      </c>
      <c r="AU664" s="143" t="s">
        <v>77</v>
      </c>
      <c r="AY664" s="136" t="s">
        <v>140</v>
      </c>
      <c r="BK664" s="144">
        <f>BK665</f>
        <v>0</v>
      </c>
    </row>
    <row r="665" spans="2:65" s="1" customFormat="1" ht="16.5" customHeight="1">
      <c r="B665" s="147"/>
      <c r="C665" s="148" t="s">
        <v>1113</v>
      </c>
      <c r="D665" s="148" t="s">
        <v>142</v>
      </c>
      <c r="E665" s="149" t="s">
        <v>1114</v>
      </c>
      <c r="F665" s="150" t="s">
        <v>1115</v>
      </c>
      <c r="G665" s="151" t="s">
        <v>1116</v>
      </c>
      <c r="H665" s="152">
        <v>1</v>
      </c>
      <c r="I665" s="153"/>
      <c r="J665" s="153">
        <f>ROUND(I665*H665,2)</f>
        <v>0</v>
      </c>
      <c r="K665" s="150" t="s">
        <v>5</v>
      </c>
      <c r="L665" s="38"/>
      <c r="M665" s="154" t="s">
        <v>5</v>
      </c>
      <c r="N665" s="155" t="s">
        <v>43</v>
      </c>
      <c r="O665" s="156">
        <v>0</v>
      </c>
      <c r="P665" s="156">
        <f>O665*H665</f>
        <v>0</v>
      </c>
      <c r="Q665" s="156">
        <v>0</v>
      </c>
      <c r="R665" s="156">
        <f>Q665*H665</f>
        <v>0</v>
      </c>
      <c r="S665" s="156">
        <v>0</v>
      </c>
      <c r="T665" s="157">
        <f>S665*H665</f>
        <v>0</v>
      </c>
      <c r="AR665" s="24" t="s">
        <v>234</v>
      </c>
      <c r="AT665" s="24" t="s">
        <v>142</v>
      </c>
      <c r="AU665" s="24" t="s">
        <v>84</v>
      </c>
      <c r="AY665" s="24" t="s">
        <v>140</v>
      </c>
      <c r="BE665" s="158">
        <f>IF(N665="základní",J665,0)</f>
        <v>0</v>
      </c>
      <c r="BF665" s="158">
        <f>IF(N665="snížená",J665,0)</f>
        <v>0</v>
      </c>
      <c r="BG665" s="158">
        <f>IF(N665="zákl. přenesená",J665,0)</f>
        <v>0</v>
      </c>
      <c r="BH665" s="158">
        <f>IF(N665="sníž. přenesená",J665,0)</f>
        <v>0</v>
      </c>
      <c r="BI665" s="158">
        <f>IF(N665="nulová",J665,0)</f>
        <v>0</v>
      </c>
      <c r="BJ665" s="24" t="s">
        <v>77</v>
      </c>
      <c r="BK665" s="158">
        <f>ROUND(I665*H665,2)</f>
        <v>0</v>
      </c>
      <c r="BL665" s="24" t="s">
        <v>234</v>
      </c>
      <c r="BM665" s="24" t="s">
        <v>1117</v>
      </c>
    </row>
    <row r="666" spans="2:65" s="10" customFormat="1" ht="29.85" customHeight="1">
      <c r="B666" s="135"/>
      <c r="D666" s="136" t="s">
        <v>71</v>
      </c>
      <c r="E666" s="145" t="s">
        <v>1118</v>
      </c>
      <c r="F666" s="145" t="s">
        <v>1119</v>
      </c>
      <c r="J666" s="146">
        <f>BK666</f>
        <v>0</v>
      </c>
      <c r="L666" s="135"/>
      <c r="M666" s="139"/>
      <c r="N666" s="140"/>
      <c r="O666" s="140"/>
      <c r="P666" s="141">
        <f>P667</f>
        <v>0</v>
      </c>
      <c r="Q666" s="140"/>
      <c r="R666" s="141">
        <f>R667</f>
        <v>0</v>
      </c>
      <c r="S666" s="140"/>
      <c r="T666" s="142">
        <f>T667</f>
        <v>0</v>
      </c>
      <c r="AR666" s="136" t="s">
        <v>84</v>
      </c>
      <c r="AT666" s="143" t="s">
        <v>71</v>
      </c>
      <c r="AU666" s="143" t="s">
        <v>77</v>
      </c>
      <c r="AY666" s="136" t="s">
        <v>140</v>
      </c>
      <c r="BK666" s="144">
        <f>BK667</f>
        <v>0</v>
      </c>
    </row>
    <row r="667" spans="2:65" s="1" customFormat="1" ht="16.5" customHeight="1">
      <c r="B667" s="147"/>
      <c r="C667" s="148" t="s">
        <v>1120</v>
      </c>
      <c r="D667" s="148" t="s">
        <v>142</v>
      </c>
      <c r="E667" s="149" t="s">
        <v>1121</v>
      </c>
      <c r="F667" s="150" t="s">
        <v>1122</v>
      </c>
      <c r="G667" s="151" t="s">
        <v>1116</v>
      </c>
      <c r="H667" s="152">
        <v>1</v>
      </c>
      <c r="I667" s="153"/>
      <c r="J667" s="153">
        <f>ROUND(I667*H667,2)</f>
        <v>0</v>
      </c>
      <c r="K667" s="150" t="s">
        <v>5</v>
      </c>
      <c r="L667" s="38"/>
      <c r="M667" s="154" t="s">
        <v>5</v>
      </c>
      <c r="N667" s="155" t="s">
        <v>43</v>
      </c>
      <c r="O667" s="156">
        <v>0</v>
      </c>
      <c r="P667" s="156">
        <f>O667*H667</f>
        <v>0</v>
      </c>
      <c r="Q667" s="156">
        <v>0</v>
      </c>
      <c r="R667" s="156">
        <f>Q667*H667</f>
        <v>0</v>
      </c>
      <c r="S667" s="156">
        <v>0</v>
      </c>
      <c r="T667" s="157">
        <f>S667*H667</f>
        <v>0</v>
      </c>
      <c r="AR667" s="24" t="s">
        <v>234</v>
      </c>
      <c r="AT667" s="24" t="s">
        <v>142</v>
      </c>
      <c r="AU667" s="24" t="s">
        <v>84</v>
      </c>
      <c r="AY667" s="24" t="s">
        <v>140</v>
      </c>
      <c r="BE667" s="158">
        <f>IF(N667="základní",J667,0)</f>
        <v>0</v>
      </c>
      <c r="BF667" s="158">
        <f>IF(N667="snížená",J667,0)</f>
        <v>0</v>
      </c>
      <c r="BG667" s="158">
        <f>IF(N667="zákl. přenesená",J667,0)</f>
        <v>0</v>
      </c>
      <c r="BH667" s="158">
        <f>IF(N667="sníž. přenesená",J667,0)</f>
        <v>0</v>
      </c>
      <c r="BI667" s="158">
        <f>IF(N667="nulová",J667,0)</f>
        <v>0</v>
      </c>
      <c r="BJ667" s="24" t="s">
        <v>77</v>
      </c>
      <c r="BK667" s="158">
        <f>ROUND(I667*H667,2)</f>
        <v>0</v>
      </c>
      <c r="BL667" s="24" t="s">
        <v>234</v>
      </c>
      <c r="BM667" s="24" t="s">
        <v>1123</v>
      </c>
    </row>
    <row r="668" spans="2:65" s="10" customFormat="1" ht="29.85" customHeight="1">
      <c r="B668" s="135"/>
      <c r="D668" s="136" t="s">
        <v>71</v>
      </c>
      <c r="E668" s="145" t="s">
        <v>1124</v>
      </c>
      <c r="F668" s="145" t="s">
        <v>1125</v>
      </c>
      <c r="J668" s="146">
        <f>BK668</f>
        <v>0</v>
      </c>
      <c r="L668" s="135"/>
      <c r="M668" s="139"/>
      <c r="N668" s="140"/>
      <c r="O668" s="140"/>
      <c r="P668" s="141">
        <f>SUM(P669:P670)</f>
        <v>3.5519999999999996</v>
      </c>
      <c r="Q668" s="140"/>
      <c r="R668" s="141">
        <f>SUM(R669:R670)</f>
        <v>1.8000000000000001E-4</v>
      </c>
      <c r="S668" s="140"/>
      <c r="T668" s="142">
        <f>SUM(T669:T670)</f>
        <v>0</v>
      </c>
      <c r="AR668" s="136" t="s">
        <v>84</v>
      </c>
      <c r="AT668" s="143" t="s">
        <v>71</v>
      </c>
      <c r="AU668" s="143" t="s">
        <v>77</v>
      </c>
      <c r="AY668" s="136" t="s">
        <v>140</v>
      </c>
      <c r="BK668" s="144">
        <f>SUM(BK669:BK670)</f>
        <v>0</v>
      </c>
    </row>
    <row r="669" spans="2:65" s="1" customFormat="1" ht="16.5" customHeight="1">
      <c r="B669" s="147"/>
      <c r="C669" s="148" t="s">
        <v>1126</v>
      </c>
      <c r="D669" s="148" t="s">
        <v>142</v>
      </c>
      <c r="E669" s="149" t="s">
        <v>1127</v>
      </c>
      <c r="F669" s="150" t="s">
        <v>1128</v>
      </c>
      <c r="G669" s="151" t="s">
        <v>425</v>
      </c>
      <c r="H669" s="152">
        <v>6</v>
      </c>
      <c r="I669" s="153"/>
      <c r="J669" s="153">
        <f>ROUND(I669*H669,2)</f>
        <v>0</v>
      </c>
      <c r="K669" s="150" t="s">
        <v>146</v>
      </c>
      <c r="L669" s="38"/>
      <c r="M669" s="154" t="s">
        <v>5</v>
      </c>
      <c r="N669" s="155" t="s">
        <v>43</v>
      </c>
      <c r="O669" s="156">
        <v>0.59199999999999997</v>
      </c>
      <c r="P669" s="156">
        <f>O669*H669</f>
        <v>3.5519999999999996</v>
      </c>
      <c r="Q669" s="156">
        <v>0</v>
      </c>
      <c r="R669" s="156">
        <f>Q669*H669</f>
        <v>0</v>
      </c>
      <c r="S669" s="156">
        <v>0</v>
      </c>
      <c r="T669" s="157">
        <f>S669*H669</f>
        <v>0</v>
      </c>
      <c r="AR669" s="24" t="s">
        <v>234</v>
      </c>
      <c r="AT669" s="24" t="s">
        <v>142</v>
      </c>
      <c r="AU669" s="24" t="s">
        <v>84</v>
      </c>
      <c r="AY669" s="24" t="s">
        <v>140</v>
      </c>
      <c r="BE669" s="158">
        <f>IF(N669="základní",J669,0)</f>
        <v>0</v>
      </c>
      <c r="BF669" s="158">
        <f>IF(N669="snížená",J669,0)</f>
        <v>0</v>
      </c>
      <c r="BG669" s="158">
        <f>IF(N669="zákl. přenesená",J669,0)</f>
        <v>0</v>
      </c>
      <c r="BH669" s="158">
        <f>IF(N669="sníž. přenesená",J669,0)</f>
        <v>0</v>
      </c>
      <c r="BI669" s="158">
        <f>IF(N669="nulová",J669,0)</f>
        <v>0</v>
      </c>
      <c r="BJ669" s="24" t="s">
        <v>77</v>
      </c>
      <c r="BK669" s="158">
        <f>ROUND(I669*H669,2)</f>
        <v>0</v>
      </c>
      <c r="BL669" s="24" t="s">
        <v>234</v>
      </c>
      <c r="BM669" s="24" t="s">
        <v>1129</v>
      </c>
    </row>
    <row r="670" spans="2:65" s="1" customFormat="1" ht="16.5" customHeight="1">
      <c r="B670" s="147"/>
      <c r="C670" s="176" t="s">
        <v>1130</v>
      </c>
      <c r="D670" s="176" t="s">
        <v>250</v>
      </c>
      <c r="E670" s="177" t="s">
        <v>1131</v>
      </c>
      <c r="F670" s="178" t="s">
        <v>1132</v>
      </c>
      <c r="G670" s="179" t="s">
        <v>425</v>
      </c>
      <c r="H670" s="180">
        <v>6</v>
      </c>
      <c r="I670" s="181"/>
      <c r="J670" s="181">
        <f>ROUND(I670*H670,2)</f>
        <v>0</v>
      </c>
      <c r="K670" s="178" t="s">
        <v>146</v>
      </c>
      <c r="L670" s="182"/>
      <c r="M670" s="183" t="s">
        <v>5</v>
      </c>
      <c r="N670" s="184" t="s">
        <v>43</v>
      </c>
      <c r="O670" s="156">
        <v>0</v>
      </c>
      <c r="P670" s="156">
        <f>O670*H670</f>
        <v>0</v>
      </c>
      <c r="Q670" s="156">
        <v>3.0000000000000001E-5</v>
      </c>
      <c r="R670" s="156">
        <f>Q670*H670</f>
        <v>1.8000000000000001E-4</v>
      </c>
      <c r="S670" s="156">
        <v>0</v>
      </c>
      <c r="T670" s="157">
        <f>S670*H670</f>
        <v>0</v>
      </c>
      <c r="AR670" s="24" t="s">
        <v>351</v>
      </c>
      <c r="AT670" s="24" t="s">
        <v>250</v>
      </c>
      <c r="AU670" s="24" t="s">
        <v>84</v>
      </c>
      <c r="AY670" s="24" t="s">
        <v>140</v>
      </c>
      <c r="BE670" s="158">
        <f>IF(N670="základní",J670,0)</f>
        <v>0</v>
      </c>
      <c r="BF670" s="158">
        <f>IF(N670="snížená",J670,0)</f>
        <v>0</v>
      </c>
      <c r="BG670" s="158">
        <f>IF(N670="zákl. přenesená",J670,0)</f>
        <v>0</v>
      </c>
      <c r="BH670" s="158">
        <f>IF(N670="sníž. přenesená",J670,0)</f>
        <v>0</v>
      </c>
      <c r="BI670" s="158">
        <f>IF(N670="nulová",J670,0)</f>
        <v>0</v>
      </c>
      <c r="BJ670" s="24" t="s">
        <v>77</v>
      </c>
      <c r="BK670" s="158">
        <f>ROUND(I670*H670,2)</f>
        <v>0</v>
      </c>
      <c r="BL670" s="24" t="s">
        <v>234</v>
      </c>
      <c r="BM670" s="24" t="s">
        <v>1133</v>
      </c>
    </row>
    <row r="671" spans="2:65" s="10" customFormat="1" ht="29.85" customHeight="1">
      <c r="B671" s="135"/>
      <c r="D671" s="136" t="s">
        <v>71</v>
      </c>
      <c r="E671" s="145" t="s">
        <v>1134</v>
      </c>
      <c r="F671" s="145" t="s">
        <v>1135</v>
      </c>
      <c r="J671" s="146">
        <f>BK671</f>
        <v>0</v>
      </c>
      <c r="L671" s="135"/>
      <c r="M671" s="139"/>
      <c r="N671" s="140"/>
      <c r="O671" s="140"/>
      <c r="P671" s="141">
        <f>SUM(P672:P698)</f>
        <v>25.006408999999998</v>
      </c>
      <c r="Q671" s="140"/>
      <c r="R671" s="141">
        <f>SUM(R672:R698)</f>
        <v>0.52100710999999988</v>
      </c>
      <c r="S671" s="140"/>
      <c r="T671" s="142">
        <f>SUM(T672:T698)</f>
        <v>0</v>
      </c>
      <c r="AR671" s="136" t="s">
        <v>84</v>
      </c>
      <c r="AT671" s="143" t="s">
        <v>71</v>
      </c>
      <c r="AU671" s="143" t="s">
        <v>77</v>
      </c>
      <c r="AY671" s="136" t="s">
        <v>140</v>
      </c>
      <c r="BK671" s="144">
        <f>SUM(BK672:BK698)</f>
        <v>0</v>
      </c>
    </row>
    <row r="672" spans="2:65" s="1" customFormat="1" ht="38.25" customHeight="1">
      <c r="B672" s="147"/>
      <c r="C672" s="148" t="s">
        <v>1136</v>
      </c>
      <c r="D672" s="148" t="s">
        <v>142</v>
      </c>
      <c r="E672" s="149" t="s">
        <v>1137</v>
      </c>
      <c r="F672" s="150" t="s">
        <v>1138</v>
      </c>
      <c r="G672" s="151" t="s">
        <v>183</v>
      </c>
      <c r="H672" s="152">
        <v>12</v>
      </c>
      <c r="I672" s="153"/>
      <c r="J672" s="153">
        <f>ROUND(I672*H672,2)</f>
        <v>0</v>
      </c>
      <c r="K672" s="150" t="s">
        <v>146</v>
      </c>
      <c r="L672" s="38"/>
      <c r="M672" s="154" t="s">
        <v>5</v>
      </c>
      <c r="N672" s="155" t="s">
        <v>43</v>
      </c>
      <c r="O672" s="156">
        <v>0.35399999999999998</v>
      </c>
      <c r="P672" s="156">
        <f>O672*H672</f>
        <v>4.2479999999999993</v>
      </c>
      <c r="Q672" s="156">
        <v>1.438E-2</v>
      </c>
      <c r="R672" s="156">
        <f>Q672*H672</f>
        <v>0.17255999999999999</v>
      </c>
      <c r="S672" s="156">
        <v>0</v>
      </c>
      <c r="T672" s="157">
        <f>S672*H672</f>
        <v>0</v>
      </c>
      <c r="AR672" s="24" t="s">
        <v>234</v>
      </c>
      <c r="AT672" s="24" t="s">
        <v>142</v>
      </c>
      <c r="AU672" s="24" t="s">
        <v>84</v>
      </c>
      <c r="AY672" s="24" t="s">
        <v>140</v>
      </c>
      <c r="BE672" s="158">
        <f>IF(N672="základní",J672,0)</f>
        <v>0</v>
      </c>
      <c r="BF672" s="158">
        <f>IF(N672="snížená",J672,0)</f>
        <v>0</v>
      </c>
      <c r="BG672" s="158">
        <f>IF(N672="zákl. přenesená",J672,0)</f>
        <v>0</v>
      </c>
      <c r="BH672" s="158">
        <f>IF(N672="sníž. přenesená",J672,0)</f>
        <v>0</v>
      </c>
      <c r="BI672" s="158">
        <f>IF(N672="nulová",J672,0)</f>
        <v>0</v>
      </c>
      <c r="BJ672" s="24" t="s">
        <v>77</v>
      </c>
      <c r="BK672" s="158">
        <f>ROUND(I672*H672,2)</f>
        <v>0</v>
      </c>
      <c r="BL672" s="24" t="s">
        <v>234</v>
      </c>
      <c r="BM672" s="24" t="s">
        <v>1139</v>
      </c>
    </row>
    <row r="673" spans="2:65" s="1" customFormat="1" ht="54">
      <c r="B673" s="38"/>
      <c r="D673" s="159" t="s">
        <v>149</v>
      </c>
      <c r="F673" s="160" t="s">
        <v>1140</v>
      </c>
      <c r="L673" s="38"/>
      <c r="M673" s="161"/>
      <c r="N673" s="39"/>
      <c r="O673" s="39"/>
      <c r="P673" s="39"/>
      <c r="Q673" s="39"/>
      <c r="R673" s="39"/>
      <c r="S673" s="39"/>
      <c r="T673" s="67"/>
      <c r="AT673" s="24" t="s">
        <v>149</v>
      </c>
      <c r="AU673" s="24" t="s">
        <v>84</v>
      </c>
    </row>
    <row r="674" spans="2:65" s="1" customFormat="1" ht="25.5" customHeight="1">
      <c r="B674" s="147"/>
      <c r="C674" s="148" t="s">
        <v>1141</v>
      </c>
      <c r="D674" s="148" t="s">
        <v>142</v>
      </c>
      <c r="E674" s="149" t="s">
        <v>1142</v>
      </c>
      <c r="F674" s="150" t="s">
        <v>1143</v>
      </c>
      <c r="G674" s="151" t="s">
        <v>183</v>
      </c>
      <c r="H674" s="152">
        <v>12</v>
      </c>
      <c r="I674" s="153"/>
      <c r="J674" s="153">
        <f>ROUND(I674*H674,2)</f>
        <v>0</v>
      </c>
      <c r="K674" s="150" t="s">
        <v>146</v>
      </c>
      <c r="L674" s="38"/>
      <c r="M674" s="154" t="s">
        <v>5</v>
      </c>
      <c r="N674" s="155" t="s">
        <v>43</v>
      </c>
      <c r="O674" s="156">
        <v>0.34599999999999997</v>
      </c>
      <c r="P674" s="156">
        <f>O674*H674</f>
        <v>4.1519999999999992</v>
      </c>
      <c r="Q674" s="156">
        <v>0</v>
      </c>
      <c r="R674" s="156">
        <f>Q674*H674</f>
        <v>0</v>
      </c>
      <c r="S674" s="156">
        <v>0</v>
      </c>
      <c r="T674" s="157">
        <f>S674*H674</f>
        <v>0</v>
      </c>
      <c r="AR674" s="24" t="s">
        <v>234</v>
      </c>
      <c r="AT674" s="24" t="s">
        <v>142</v>
      </c>
      <c r="AU674" s="24" t="s">
        <v>84</v>
      </c>
      <c r="AY674" s="24" t="s">
        <v>140</v>
      </c>
      <c r="BE674" s="158">
        <f>IF(N674="základní",J674,0)</f>
        <v>0</v>
      </c>
      <c r="BF674" s="158">
        <f>IF(N674="snížená",J674,0)</f>
        <v>0</v>
      </c>
      <c r="BG674" s="158">
        <f>IF(N674="zákl. přenesená",J674,0)</f>
        <v>0</v>
      </c>
      <c r="BH674" s="158">
        <f>IF(N674="sníž. přenesená",J674,0)</f>
        <v>0</v>
      </c>
      <c r="BI674" s="158">
        <f>IF(N674="nulová",J674,0)</f>
        <v>0</v>
      </c>
      <c r="BJ674" s="24" t="s">
        <v>77</v>
      </c>
      <c r="BK674" s="158">
        <f>ROUND(I674*H674,2)</f>
        <v>0</v>
      </c>
      <c r="BL674" s="24" t="s">
        <v>234</v>
      </c>
      <c r="BM674" s="24" t="s">
        <v>1144</v>
      </c>
    </row>
    <row r="675" spans="2:65" s="1" customFormat="1" ht="54">
      <c r="B675" s="38"/>
      <c r="D675" s="159" t="s">
        <v>149</v>
      </c>
      <c r="F675" s="160" t="s">
        <v>1140</v>
      </c>
      <c r="L675" s="38"/>
      <c r="M675" s="161"/>
      <c r="N675" s="39"/>
      <c r="O675" s="39"/>
      <c r="P675" s="39"/>
      <c r="Q675" s="39"/>
      <c r="R675" s="39"/>
      <c r="S675" s="39"/>
      <c r="T675" s="67"/>
      <c r="AT675" s="24" t="s">
        <v>149</v>
      </c>
      <c r="AU675" s="24" t="s">
        <v>84</v>
      </c>
    </row>
    <row r="676" spans="2:65" s="1" customFormat="1" ht="16.5" customHeight="1">
      <c r="B676" s="147"/>
      <c r="C676" s="176" t="s">
        <v>1145</v>
      </c>
      <c r="D676" s="176" t="s">
        <v>250</v>
      </c>
      <c r="E676" s="177" t="s">
        <v>1146</v>
      </c>
      <c r="F676" s="178" t="s">
        <v>1147</v>
      </c>
      <c r="G676" s="179" t="s">
        <v>145</v>
      </c>
      <c r="H676" s="180">
        <v>4.3999999999999997E-2</v>
      </c>
      <c r="I676" s="181"/>
      <c r="J676" s="181">
        <f>ROUND(I676*H676,2)</f>
        <v>0</v>
      </c>
      <c r="K676" s="178" t="s">
        <v>146</v>
      </c>
      <c r="L676" s="182"/>
      <c r="M676" s="183" t="s">
        <v>5</v>
      </c>
      <c r="N676" s="184" t="s">
        <v>43</v>
      </c>
      <c r="O676" s="156">
        <v>0</v>
      </c>
      <c r="P676" s="156">
        <f>O676*H676</f>
        <v>0</v>
      </c>
      <c r="Q676" s="156">
        <v>0.55000000000000004</v>
      </c>
      <c r="R676" s="156">
        <f>Q676*H676</f>
        <v>2.4199999999999999E-2</v>
      </c>
      <c r="S676" s="156">
        <v>0</v>
      </c>
      <c r="T676" s="157">
        <f>S676*H676</f>
        <v>0</v>
      </c>
      <c r="AR676" s="24" t="s">
        <v>351</v>
      </c>
      <c r="AT676" s="24" t="s">
        <v>250</v>
      </c>
      <c r="AU676" s="24" t="s">
        <v>84</v>
      </c>
      <c r="AY676" s="24" t="s">
        <v>140</v>
      </c>
      <c r="BE676" s="158">
        <f>IF(N676="základní",J676,0)</f>
        <v>0</v>
      </c>
      <c r="BF676" s="158">
        <f>IF(N676="snížená",J676,0)</f>
        <v>0</v>
      </c>
      <c r="BG676" s="158">
        <f>IF(N676="zákl. přenesená",J676,0)</f>
        <v>0</v>
      </c>
      <c r="BH676" s="158">
        <f>IF(N676="sníž. přenesená",J676,0)</f>
        <v>0</v>
      </c>
      <c r="BI676" s="158">
        <f>IF(N676="nulová",J676,0)</f>
        <v>0</v>
      </c>
      <c r="BJ676" s="24" t="s">
        <v>77</v>
      </c>
      <c r="BK676" s="158">
        <f>ROUND(I676*H676,2)</f>
        <v>0</v>
      </c>
      <c r="BL676" s="24" t="s">
        <v>234</v>
      </c>
      <c r="BM676" s="24" t="s">
        <v>1148</v>
      </c>
    </row>
    <row r="677" spans="2:65" s="11" customFormat="1">
      <c r="B677" s="162"/>
      <c r="D677" s="159" t="s">
        <v>151</v>
      </c>
      <c r="E677" s="163" t="s">
        <v>5</v>
      </c>
      <c r="F677" s="164" t="s">
        <v>1149</v>
      </c>
      <c r="H677" s="165">
        <v>4.2999999999999997E-2</v>
      </c>
      <c r="L677" s="162"/>
      <c r="M677" s="166"/>
      <c r="N677" s="167"/>
      <c r="O677" s="167"/>
      <c r="P677" s="167"/>
      <c r="Q677" s="167"/>
      <c r="R677" s="167"/>
      <c r="S677" s="167"/>
      <c r="T677" s="168"/>
      <c r="AT677" s="163" t="s">
        <v>151</v>
      </c>
      <c r="AU677" s="163" t="s">
        <v>84</v>
      </c>
      <c r="AV677" s="11" t="s">
        <v>84</v>
      </c>
      <c r="AW677" s="11" t="s">
        <v>35</v>
      </c>
      <c r="AX677" s="11" t="s">
        <v>77</v>
      </c>
      <c r="AY677" s="163" t="s">
        <v>140</v>
      </c>
    </row>
    <row r="678" spans="2:65" s="11" customFormat="1">
      <c r="B678" s="162"/>
      <c r="D678" s="159" t="s">
        <v>151</v>
      </c>
      <c r="F678" s="164" t="s">
        <v>1150</v>
      </c>
      <c r="H678" s="165">
        <v>4.3999999999999997E-2</v>
      </c>
      <c r="L678" s="162"/>
      <c r="M678" s="166"/>
      <c r="N678" s="167"/>
      <c r="O678" s="167"/>
      <c r="P678" s="167"/>
      <c r="Q678" s="167"/>
      <c r="R678" s="167"/>
      <c r="S678" s="167"/>
      <c r="T678" s="168"/>
      <c r="AT678" s="163" t="s">
        <v>151</v>
      </c>
      <c r="AU678" s="163" t="s">
        <v>84</v>
      </c>
      <c r="AV678" s="11" t="s">
        <v>84</v>
      </c>
      <c r="AW678" s="11" t="s">
        <v>6</v>
      </c>
      <c r="AX678" s="11" t="s">
        <v>77</v>
      </c>
      <c r="AY678" s="163" t="s">
        <v>140</v>
      </c>
    </row>
    <row r="679" spans="2:65" s="1" customFormat="1" ht="38.25" customHeight="1">
      <c r="B679" s="147"/>
      <c r="C679" s="148" t="s">
        <v>1151</v>
      </c>
      <c r="D679" s="148" t="s">
        <v>142</v>
      </c>
      <c r="E679" s="149" t="s">
        <v>1152</v>
      </c>
      <c r="F679" s="150" t="s">
        <v>1153</v>
      </c>
      <c r="G679" s="151" t="s">
        <v>183</v>
      </c>
      <c r="H679" s="152">
        <v>15.762</v>
      </c>
      <c r="I679" s="153"/>
      <c r="J679" s="153">
        <f>ROUND(I679*H679,2)</f>
        <v>0</v>
      </c>
      <c r="K679" s="150" t="s">
        <v>146</v>
      </c>
      <c r="L679" s="38"/>
      <c r="M679" s="154" t="s">
        <v>5</v>
      </c>
      <c r="N679" s="155" t="s">
        <v>43</v>
      </c>
      <c r="O679" s="156">
        <v>0.77600000000000002</v>
      </c>
      <c r="P679" s="156">
        <f>O679*H679</f>
        <v>12.231312000000001</v>
      </c>
      <c r="Q679" s="156">
        <v>0</v>
      </c>
      <c r="R679" s="156">
        <f>Q679*H679</f>
        <v>0</v>
      </c>
      <c r="S679" s="156">
        <v>0</v>
      </c>
      <c r="T679" s="157">
        <f>S679*H679</f>
        <v>0</v>
      </c>
      <c r="AR679" s="24" t="s">
        <v>234</v>
      </c>
      <c r="AT679" s="24" t="s">
        <v>142</v>
      </c>
      <c r="AU679" s="24" t="s">
        <v>84</v>
      </c>
      <c r="AY679" s="24" t="s">
        <v>140</v>
      </c>
      <c r="BE679" s="158">
        <f>IF(N679="základní",J679,0)</f>
        <v>0</v>
      </c>
      <c r="BF679" s="158">
        <f>IF(N679="snížená",J679,0)</f>
        <v>0</v>
      </c>
      <c r="BG679" s="158">
        <f>IF(N679="zákl. přenesená",J679,0)</f>
        <v>0</v>
      </c>
      <c r="BH679" s="158">
        <f>IF(N679="sníž. přenesená",J679,0)</f>
        <v>0</v>
      </c>
      <c r="BI679" s="158">
        <f>IF(N679="nulová",J679,0)</f>
        <v>0</v>
      </c>
      <c r="BJ679" s="24" t="s">
        <v>77</v>
      </c>
      <c r="BK679" s="158">
        <f>ROUND(I679*H679,2)</f>
        <v>0</v>
      </c>
      <c r="BL679" s="24" t="s">
        <v>234</v>
      </c>
      <c r="BM679" s="24" t="s">
        <v>1154</v>
      </c>
    </row>
    <row r="680" spans="2:65" s="1" customFormat="1" ht="54">
      <c r="B680" s="38"/>
      <c r="D680" s="159" t="s">
        <v>149</v>
      </c>
      <c r="F680" s="160" t="s">
        <v>1140</v>
      </c>
      <c r="L680" s="38"/>
      <c r="M680" s="161"/>
      <c r="N680" s="39"/>
      <c r="O680" s="39"/>
      <c r="P680" s="39"/>
      <c r="Q680" s="39"/>
      <c r="R680" s="39"/>
      <c r="S680" s="39"/>
      <c r="T680" s="67"/>
      <c r="AT680" s="24" t="s">
        <v>149</v>
      </c>
      <c r="AU680" s="24" t="s">
        <v>84</v>
      </c>
    </row>
    <row r="681" spans="2:65" s="11" customFormat="1">
      <c r="B681" s="162"/>
      <c r="D681" s="159" t="s">
        <v>151</v>
      </c>
      <c r="E681" s="163" t="s">
        <v>5</v>
      </c>
      <c r="F681" s="164" t="s">
        <v>1155</v>
      </c>
      <c r="H681" s="165">
        <v>15.762</v>
      </c>
      <c r="L681" s="162"/>
      <c r="M681" s="166"/>
      <c r="N681" s="167"/>
      <c r="O681" s="167"/>
      <c r="P681" s="167"/>
      <c r="Q681" s="167"/>
      <c r="R681" s="167"/>
      <c r="S681" s="167"/>
      <c r="T681" s="168"/>
      <c r="AT681" s="163" t="s">
        <v>151</v>
      </c>
      <c r="AU681" s="163" t="s">
        <v>84</v>
      </c>
      <c r="AV681" s="11" t="s">
        <v>84</v>
      </c>
      <c r="AW681" s="11" t="s">
        <v>35</v>
      </c>
      <c r="AX681" s="11" t="s">
        <v>72</v>
      </c>
      <c r="AY681" s="163" t="s">
        <v>140</v>
      </c>
    </row>
    <row r="682" spans="2:65" s="12" customFormat="1">
      <c r="B682" s="169"/>
      <c r="D682" s="159" t="s">
        <v>151</v>
      </c>
      <c r="E682" s="170" t="s">
        <v>5</v>
      </c>
      <c r="F682" s="171" t="s">
        <v>153</v>
      </c>
      <c r="H682" s="172">
        <v>15.762</v>
      </c>
      <c r="L682" s="169"/>
      <c r="M682" s="173"/>
      <c r="N682" s="174"/>
      <c r="O682" s="174"/>
      <c r="P682" s="174"/>
      <c r="Q682" s="174"/>
      <c r="R682" s="174"/>
      <c r="S682" s="174"/>
      <c r="T682" s="175"/>
      <c r="AT682" s="170" t="s">
        <v>151</v>
      </c>
      <c r="AU682" s="170" t="s">
        <v>84</v>
      </c>
      <c r="AV682" s="12" t="s">
        <v>147</v>
      </c>
      <c r="AW682" s="12" t="s">
        <v>35</v>
      </c>
      <c r="AX682" s="12" t="s">
        <v>77</v>
      </c>
      <c r="AY682" s="170" t="s">
        <v>140</v>
      </c>
    </row>
    <row r="683" spans="2:65" s="1" customFormat="1" ht="16.5" customHeight="1">
      <c r="B683" s="147"/>
      <c r="C683" s="176" t="s">
        <v>1156</v>
      </c>
      <c r="D683" s="176" t="s">
        <v>250</v>
      </c>
      <c r="E683" s="177" t="s">
        <v>1157</v>
      </c>
      <c r="F683" s="178" t="s">
        <v>1158</v>
      </c>
      <c r="G683" s="179" t="s">
        <v>183</v>
      </c>
      <c r="H683" s="180">
        <v>17.338000000000001</v>
      </c>
      <c r="I683" s="181"/>
      <c r="J683" s="181">
        <f>ROUND(I683*H683,2)</f>
        <v>0</v>
      </c>
      <c r="K683" s="178" t="s">
        <v>146</v>
      </c>
      <c r="L683" s="182"/>
      <c r="M683" s="183" t="s">
        <v>5</v>
      </c>
      <c r="N683" s="184" t="s">
        <v>43</v>
      </c>
      <c r="O683" s="156">
        <v>0</v>
      </c>
      <c r="P683" s="156">
        <f>O683*H683</f>
        <v>0</v>
      </c>
      <c r="Q683" s="156">
        <v>8.9999999999999993E-3</v>
      </c>
      <c r="R683" s="156">
        <f>Q683*H683</f>
        <v>0.15604199999999999</v>
      </c>
      <c r="S683" s="156">
        <v>0</v>
      </c>
      <c r="T683" s="157">
        <f>S683*H683</f>
        <v>0</v>
      </c>
      <c r="AR683" s="24" t="s">
        <v>351</v>
      </c>
      <c r="AT683" s="24" t="s">
        <v>250</v>
      </c>
      <c r="AU683" s="24" t="s">
        <v>84</v>
      </c>
      <c r="AY683" s="24" t="s">
        <v>140</v>
      </c>
      <c r="BE683" s="158">
        <f>IF(N683="základní",J683,0)</f>
        <v>0</v>
      </c>
      <c r="BF683" s="158">
        <f>IF(N683="snížená",J683,0)</f>
        <v>0</v>
      </c>
      <c r="BG683" s="158">
        <f>IF(N683="zákl. přenesená",J683,0)</f>
        <v>0</v>
      </c>
      <c r="BH683" s="158">
        <f>IF(N683="sníž. přenesená",J683,0)</f>
        <v>0</v>
      </c>
      <c r="BI683" s="158">
        <f>IF(N683="nulová",J683,0)</f>
        <v>0</v>
      </c>
      <c r="BJ683" s="24" t="s">
        <v>77</v>
      </c>
      <c r="BK683" s="158">
        <f>ROUND(I683*H683,2)</f>
        <v>0</v>
      </c>
      <c r="BL683" s="24" t="s">
        <v>234</v>
      </c>
      <c r="BM683" s="24" t="s">
        <v>1159</v>
      </c>
    </row>
    <row r="684" spans="2:65" s="11" customFormat="1">
      <c r="B684" s="162"/>
      <c r="D684" s="159" t="s">
        <v>151</v>
      </c>
      <c r="F684" s="164" t="s">
        <v>1160</v>
      </c>
      <c r="H684" s="165">
        <v>17.338000000000001</v>
      </c>
      <c r="L684" s="162"/>
      <c r="M684" s="166"/>
      <c r="N684" s="167"/>
      <c r="O684" s="167"/>
      <c r="P684" s="167"/>
      <c r="Q684" s="167"/>
      <c r="R684" s="167"/>
      <c r="S684" s="167"/>
      <c r="T684" s="168"/>
      <c r="AT684" s="163" t="s">
        <v>151</v>
      </c>
      <c r="AU684" s="163" t="s">
        <v>84</v>
      </c>
      <c r="AV684" s="11" t="s">
        <v>84</v>
      </c>
      <c r="AW684" s="11" t="s">
        <v>6</v>
      </c>
      <c r="AX684" s="11" t="s">
        <v>77</v>
      </c>
      <c r="AY684" s="163" t="s">
        <v>140</v>
      </c>
    </row>
    <row r="685" spans="2:65" s="1" customFormat="1" ht="25.5" customHeight="1">
      <c r="B685" s="147"/>
      <c r="C685" s="148" t="s">
        <v>1161</v>
      </c>
      <c r="D685" s="148" t="s">
        <v>142</v>
      </c>
      <c r="E685" s="149" t="s">
        <v>1162</v>
      </c>
      <c r="F685" s="150" t="s">
        <v>1163</v>
      </c>
      <c r="G685" s="151" t="s">
        <v>145</v>
      </c>
      <c r="H685" s="152">
        <v>4.3999999999999997E-2</v>
      </c>
      <c r="I685" s="153"/>
      <c r="J685" s="153">
        <f>ROUND(I685*H685,2)</f>
        <v>0</v>
      </c>
      <c r="K685" s="150" t="s">
        <v>146</v>
      </c>
      <c r="L685" s="38"/>
      <c r="M685" s="154" t="s">
        <v>5</v>
      </c>
      <c r="N685" s="155" t="s">
        <v>43</v>
      </c>
      <c r="O685" s="156">
        <v>0</v>
      </c>
      <c r="P685" s="156">
        <f>O685*H685</f>
        <v>0</v>
      </c>
      <c r="Q685" s="156">
        <v>2.3369999999999998E-2</v>
      </c>
      <c r="R685" s="156">
        <f>Q685*H685</f>
        <v>1.0282799999999999E-3</v>
      </c>
      <c r="S685" s="156">
        <v>0</v>
      </c>
      <c r="T685" s="157">
        <f>S685*H685</f>
        <v>0</v>
      </c>
      <c r="AR685" s="24" t="s">
        <v>234</v>
      </c>
      <c r="AT685" s="24" t="s">
        <v>142</v>
      </c>
      <c r="AU685" s="24" t="s">
        <v>84</v>
      </c>
      <c r="AY685" s="24" t="s">
        <v>140</v>
      </c>
      <c r="BE685" s="158">
        <f>IF(N685="základní",J685,0)</f>
        <v>0</v>
      </c>
      <c r="BF685" s="158">
        <f>IF(N685="snížená",J685,0)</f>
        <v>0</v>
      </c>
      <c r="BG685" s="158">
        <f>IF(N685="zákl. přenesená",J685,0)</f>
        <v>0</v>
      </c>
      <c r="BH685" s="158">
        <f>IF(N685="sníž. přenesená",J685,0)</f>
        <v>0</v>
      </c>
      <c r="BI685" s="158">
        <f>IF(N685="nulová",J685,0)</f>
        <v>0</v>
      </c>
      <c r="BJ685" s="24" t="s">
        <v>77</v>
      </c>
      <c r="BK685" s="158">
        <f>ROUND(I685*H685,2)</f>
        <v>0</v>
      </c>
      <c r="BL685" s="24" t="s">
        <v>234</v>
      </c>
      <c r="BM685" s="24" t="s">
        <v>1164</v>
      </c>
    </row>
    <row r="686" spans="2:65" s="1" customFormat="1" ht="67.5">
      <c r="B686" s="38"/>
      <c r="D686" s="159" t="s">
        <v>149</v>
      </c>
      <c r="F686" s="160" t="s">
        <v>1165</v>
      </c>
      <c r="L686" s="38"/>
      <c r="M686" s="161"/>
      <c r="N686" s="39"/>
      <c r="O686" s="39"/>
      <c r="P686" s="39"/>
      <c r="Q686" s="39"/>
      <c r="R686" s="39"/>
      <c r="S686" s="39"/>
      <c r="T686" s="67"/>
      <c r="AT686" s="24" t="s">
        <v>149</v>
      </c>
      <c r="AU686" s="24" t="s">
        <v>84</v>
      </c>
    </row>
    <row r="687" spans="2:65" s="1" customFormat="1" ht="25.5" customHeight="1">
      <c r="B687" s="147"/>
      <c r="C687" s="148" t="s">
        <v>1166</v>
      </c>
      <c r="D687" s="148" t="s">
        <v>142</v>
      </c>
      <c r="E687" s="149" t="s">
        <v>1167</v>
      </c>
      <c r="F687" s="150" t="s">
        <v>1168</v>
      </c>
      <c r="G687" s="151" t="s">
        <v>183</v>
      </c>
      <c r="H687" s="152">
        <v>3.68</v>
      </c>
      <c r="I687" s="153"/>
      <c r="J687" s="153">
        <f>ROUND(I687*H687,2)</f>
        <v>0</v>
      </c>
      <c r="K687" s="150" t="s">
        <v>146</v>
      </c>
      <c r="L687" s="38"/>
      <c r="M687" s="154" t="s">
        <v>5</v>
      </c>
      <c r="N687" s="155" t="s">
        <v>43</v>
      </c>
      <c r="O687" s="156">
        <v>0.371</v>
      </c>
      <c r="P687" s="156">
        <f>O687*H687</f>
        <v>1.36528</v>
      </c>
      <c r="Q687" s="156">
        <v>2.963E-2</v>
      </c>
      <c r="R687" s="156">
        <f>Q687*H687</f>
        <v>0.10903840000000001</v>
      </c>
      <c r="S687" s="156">
        <v>0</v>
      </c>
      <c r="T687" s="157">
        <f>S687*H687</f>
        <v>0</v>
      </c>
      <c r="AR687" s="24" t="s">
        <v>234</v>
      </c>
      <c r="AT687" s="24" t="s">
        <v>142</v>
      </c>
      <c r="AU687" s="24" t="s">
        <v>84</v>
      </c>
      <c r="AY687" s="24" t="s">
        <v>140</v>
      </c>
      <c r="BE687" s="158">
        <f>IF(N687="základní",J687,0)</f>
        <v>0</v>
      </c>
      <c r="BF687" s="158">
        <f>IF(N687="snížená",J687,0)</f>
        <v>0</v>
      </c>
      <c r="BG687" s="158">
        <f>IF(N687="zákl. přenesená",J687,0)</f>
        <v>0</v>
      </c>
      <c r="BH687" s="158">
        <f>IF(N687="sníž. přenesená",J687,0)</f>
        <v>0</v>
      </c>
      <c r="BI687" s="158">
        <f>IF(N687="nulová",J687,0)</f>
        <v>0</v>
      </c>
      <c r="BJ687" s="24" t="s">
        <v>77</v>
      </c>
      <c r="BK687" s="158">
        <f>ROUND(I687*H687,2)</f>
        <v>0</v>
      </c>
      <c r="BL687" s="24" t="s">
        <v>234</v>
      </c>
      <c r="BM687" s="24" t="s">
        <v>1169</v>
      </c>
    </row>
    <row r="688" spans="2:65" s="1" customFormat="1" ht="162">
      <c r="B688" s="38"/>
      <c r="D688" s="159" t="s">
        <v>149</v>
      </c>
      <c r="F688" s="160" t="s">
        <v>1170</v>
      </c>
      <c r="L688" s="38"/>
      <c r="M688" s="161"/>
      <c r="N688" s="39"/>
      <c r="O688" s="39"/>
      <c r="P688" s="39"/>
      <c r="Q688" s="39"/>
      <c r="R688" s="39"/>
      <c r="S688" s="39"/>
      <c r="T688" s="67"/>
      <c r="AT688" s="24" t="s">
        <v>149</v>
      </c>
      <c r="AU688" s="24" t="s">
        <v>84</v>
      </c>
    </row>
    <row r="689" spans="2:65" s="11" customFormat="1">
      <c r="B689" s="162"/>
      <c r="D689" s="159" t="s">
        <v>151</v>
      </c>
      <c r="E689" s="163" t="s">
        <v>5</v>
      </c>
      <c r="F689" s="164" t="s">
        <v>1171</v>
      </c>
      <c r="H689" s="165">
        <v>3.68</v>
      </c>
      <c r="L689" s="162"/>
      <c r="M689" s="166"/>
      <c r="N689" s="167"/>
      <c r="O689" s="167"/>
      <c r="P689" s="167"/>
      <c r="Q689" s="167"/>
      <c r="R689" s="167"/>
      <c r="S689" s="167"/>
      <c r="T689" s="168"/>
      <c r="AT689" s="163" t="s">
        <v>151</v>
      </c>
      <c r="AU689" s="163" t="s">
        <v>84</v>
      </c>
      <c r="AV689" s="11" t="s">
        <v>84</v>
      </c>
      <c r="AW689" s="11" t="s">
        <v>35</v>
      </c>
      <c r="AX689" s="11" t="s">
        <v>72</v>
      </c>
      <c r="AY689" s="163" t="s">
        <v>140</v>
      </c>
    </row>
    <row r="690" spans="2:65" s="12" customFormat="1">
      <c r="B690" s="169"/>
      <c r="D690" s="159" t="s">
        <v>151</v>
      </c>
      <c r="E690" s="170" t="s">
        <v>5</v>
      </c>
      <c r="F690" s="171" t="s">
        <v>153</v>
      </c>
      <c r="H690" s="172">
        <v>3.68</v>
      </c>
      <c r="L690" s="169"/>
      <c r="M690" s="173"/>
      <c r="N690" s="174"/>
      <c r="O690" s="174"/>
      <c r="P690" s="174"/>
      <c r="Q690" s="174"/>
      <c r="R690" s="174"/>
      <c r="S690" s="174"/>
      <c r="T690" s="175"/>
      <c r="AT690" s="170" t="s">
        <v>151</v>
      </c>
      <c r="AU690" s="170" t="s">
        <v>84</v>
      </c>
      <c r="AV690" s="12" t="s">
        <v>147</v>
      </c>
      <c r="AW690" s="12" t="s">
        <v>35</v>
      </c>
      <c r="AX690" s="12" t="s">
        <v>77</v>
      </c>
      <c r="AY690" s="170" t="s">
        <v>140</v>
      </c>
    </row>
    <row r="691" spans="2:65" s="1" customFormat="1" ht="25.5" customHeight="1">
      <c r="B691" s="147"/>
      <c r="C691" s="148" t="s">
        <v>1172</v>
      </c>
      <c r="D691" s="148" t="s">
        <v>142</v>
      </c>
      <c r="E691" s="149" t="s">
        <v>1173</v>
      </c>
      <c r="F691" s="150" t="s">
        <v>1174</v>
      </c>
      <c r="G691" s="151" t="s">
        <v>183</v>
      </c>
      <c r="H691" s="152">
        <v>27.762</v>
      </c>
      <c r="I691" s="153"/>
      <c r="J691" s="153">
        <f>ROUND(I691*H691,2)</f>
        <v>0</v>
      </c>
      <c r="K691" s="150" t="s">
        <v>146</v>
      </c>
      <c r="L691" s="38"/>
      <c r="M691" s="154" t="s">
        <v>5</v>
      </c>
      <c r="N691" s="155" t="s">
        <v>43</v>
      </c>
      <c r="O691" s="156">
        <v>0</v>
      </c>
      <c r="P691" s="156">
        <f>O691*H691</f>
        <v>0</v>
      </c>
      <c r="Q691" s="156">
        <v>2.0000000000000001E-4</v>
      </c>
      <c r="R691" s="156">
        <f>Q691*H691</f>
        <v>5.5524000000000007E-3</v>
      </c>
      <c r="S691" s="156">
        <v>0</v>
      </c>
      <c r="T691" s="157">
        <f>S691*H691</f>
        <v>0</v>
      </c>
      <c r="AR691" s="24" t="s">
        <v>234</v>
      </c>
      <c r="AT691" s="24" t="s">
        <v>142</v>
      </c>
      <c r="AU691" s="24" t="s">
        <v>84</v>
      </c>
      <c r="AY691" s="24" t="s">
        <v>140</v>
      </c>
      <c r="BE691" s="158">
        <f>IF(N691="základní",J691,0)</f>
        <v>0</v>
      </c>
      <c r="BF691" s="158">
        <f>IF(N691="snížená",J691,0)</f>
        <v>0</v>
      </c>
      <c r="BG691" s="158">
        <f>IF(N691="zákl. přenesená",J691,0)</f>
        <v>0</v>
      </c>
      <c r="BH691" s="158">
        <f>IF(N691="sníž. přenesená",J691,0)</f>
        <v>0</v>
      </c>
      <c r="BI691" s="158">
        <f>IF(N691="nulová",J691,0)</f>
        <v>0</v>
      </c>
      <c r="BJ691" s="24" t="s">
        <v>77</v>
      </c>
      <c r="BK691" s="158">
        <f>ROUND(I691*H691,2)</f>
        <v>0</v>
      </c>
      <c r="BL691" s="24" t="s">
        <v>234</v>
      </c>
      <c r="BM691" s="24" t="s">
        <v>1175</v>
      </c>
    </row>
    <row r="692" spans="2:65" s="1" customFormat="1" ht="67.5">
      <c r="B692" s="38"/>
      <c r="D692" s="159" t="s">
        <v>149</v>
      </c>
      <c r="F692" s="160" t="s">
        <v>1176</v>
      </c>
      <c r="L692" s="38"/>
      <c r="M692" s="161"/>
      <c r="N692" s="39"/>
      <c r="O692" s="39"/>
      <c r="P692" s="39"/>
      <c r="Q692" s="39"/>
      <c r="R692" s="39"/>
      <c r="S692" s="39"/>
      <c r="T692" s="67"/>
      <c r="AT692" s="24" t="s">
        <v>149</v>
      </c>
      <c r="AU692" s="24" t="s">
        <v>84</v>
      </c>
    </row>
    <row r="693" spans="2:65" s="1" customFormat="1" ht="25.5" customHeight="1">
      <c r="B693" s="147"/>
      <c r="C693" s="148" t="s">
        <v>1177</v>
      </c>
      <c r="D693" s="148" t="s">
        <v>142</v>
      </c>
      <c r="E693" s="149" t="s">
        <v>1178</v>
      </c>
      <c r="F693" s="150" t="s">
        <v>1179</v>
      </c>
      <c r="G693" s="151" t="s">
        <v>145</v>
      </c>
      <c r="H693" s="152">
        <v>2.149</v>
      </c>
      <c r="I693" s="153"/>
      <c r="J693" s="153">
        <f>ROUND(I693*H693,2)</f>
        <v>0</v>
      </c>
      <c r="K693" s="150" t="s">
        <v>146</v>
      </c>
      <c r="L693" s="38"/>
      <c r="M693" s="154" t="s">
        <v>5</v>
      </c>
      <c r="N693" s="155" t="s">
        <v>43</v>
      </c>
      <c r="O693" s="156">
        <v>0</v>
      </c>
      <c r="P693" s="156">
        <f>O693*H693</f>
        <v>0</v>
      </c>
      <c r="Q693" s="156">
        <v>2.4469999999999999E-2</v>
      </c>
      <c r="R693" s="156">
        <f>Q693*H693</f>
        <v>5.2586029999999999E-2</v>
      </c>
      <c r="S693" s="156">
        <v>0</v>
      </c>
      <c r="T693" s="157">
        <f>S693*H693</f>
        <v>0</v>
      </c>
      <c r="AR693" s="24" t="s">
        <v>234</v>
      </c>
      <c r="AT693" s="24" t="s">
        <v>142</v>
      </c>
      <c r="AU693" s="24" t="s">
        <v>84</v>
      </c>
      <c r="AY693" s="24" t="s">
        <v>140</v>
      </c>
      <c r="BE693" s="158">
        <f>IF(N693="základní",J693,0)</f>
        <v>0</v>
      </c>
      <c r="BF693" s="158">
        <f>IF(N693="snížená",J693,0)</f>
        <v>0</v>
      </c>
      <c r="BG693" s="158">
        <f>IF(N693="zákl. přenesená",J693,0)</f>
        <v>0</v>
      </c>
      <c r="BH693" s="158">
        <f>IF(N693="sníž. přenesená",J693,0)</f>
        <v>0</v>
      </c>
      <c r="BI693" s="158">
        <f>IF(N693="nulová",J693,0)</f>
        <v>0</v>
      </c>
      <c r="BJ693" s="24" t="s">
        <v>77</v>
      </c>
      <c r="BK693" s="158">
        <f>ROUND(I693*H693,2)</f>
        <v>0</v>
      </c>
      <c r="BL693" s="24" t="s">
        <v>234</v>
      </c>
      <c r="BM693" s="24" t="s">
        <v>1180</v>
      </c>
    </row>
    <row r="694" spans="2:65" s="1" customFormat="1" ht="54">
      <c r="B694" s="38"/>
      <c r="D694" s="159" t="s">
        <v>149</v>
      </c>
      <c r="F694" s="160" t="s">
        <v>1181</v>
      </c>
      <c r="L694" s="38"/>
      <c r="M694" s="161"/>
      <c r="N694" s="39"/>
      <c r="O694" s="39"/>
      <c r="P694" s="39"/>
      <c r="Q694" s="39"/>
      <c r="R694" s="39"/>
      <c r="S694" s="39"/>
      <c r="T694" s="67"/>
      <c r="AT694" s="24" t="s">
        <v>149</v>
      </c>
      <c r="AU694" s="24" t="s">
        <v>84</v>
      </c>
    </row>
    <row r="695" spans="2:65" s="1" customFormat="1" ht="38.25" customHeight="1">
      <c r="B695" s="147"/>
      <c r="C695" s="148" t="s">
        <v>1182</v>
      </c>
      <c r="D695" s="148" t="s">
        <v>142</v>
      </c>
      <c r="E695" s="149" t="s">
        <v>1183</v>
      </c>
      <c r="F695" s="150" t="s">
        <v>1184</v>
      </c>
      <c r="G695" s="151" t="s">
        <v>225</v>
      </c>
      <c r="H695" s="152">
        <v>0.52100000000000002</v>
      </c>
      <c r="I695" s="153"/>
      <c r="J695" s="153">
        <f>ROUND(I695*H695,2)</f>
        <v>0</v>
      </c>
      <c r="K695" s="150" t="s">
        <v>146</v>
      </c>
      <c r="L695" s="38"/>
      <c r="M695" s="154" t="s">
        <v>5</v>
      </c>
      <c r="N695" s="155" t="s">
        <v>43</v>
      </c>
      <c r="O695" s="156">
        <v>4.2069999999999999</v>
      </c>
      <c r="P695" s="156">
        <f>O695*H695</f>
        <v>2.1918470000000001</v>
      </c>
      <c r="Q695" s="156">
        <v>0</v>
      </c>
      <c r="R695" s="156">
        <f>Q695*H695</f>
        <v>0</v>
      </c>
      <c r="S695" s="156">
        <v>0</v>
      </c>
      <c r="T695" s="157">
        <f>S695*H695</f>
        <v>0</v>
      </c>
      <c r="AR695" s="24" t="s">
        <v>234</v>
      </c>
      <c r="AT695" s="24" t="s">
        <v>142</v>
      </c>
      <c r="AU695" s="24" t="s">
        <v>84</v>
      </c>
      <c r="AY695" s="24" t="s">
        <v>140</v>
      </c>
      <c r="BE695" s="158">
        <f>IF(N695="základní",J695,0)</f>
        <v>0</v>
      </c>
      <c r="BF695" s="158">
        <f>IF(N695="snížená",J695,0)</f>
        <v>0</v>
      </c>
      <c r="BG695" s="158">
        <f>IF(N695="zákl. přenesená",J695,0)</f>
        <v>0</v>
      </c>
      <c r="BH695" s="158">
        <f>IF(N695="sníž. přenesená",J695,0)</f>
        <v>0</v>
      </c>
      <c r="BI695" s="158">
        <f>IF(N695="nulová",J695,0)</f>
        <v>0</v>
      </c>
      <c r="BJ695" s="24" t="s">
        <v>77</v>
      </c>
      <c r="BK695" s="158">
        <f>ROUND(I695*H695,2)</f>
        <v>0</v>
      </c>
      <c r="BL695" s="24" t="s">
        <v>234</v>
      </c>
      <c r="BM695" s="24" t="s">
        <v>1185</v>
      </c>
    </row>
    <row r="696" spans="2:65" s="1" customFormat="1" ht="121.5">
      <c r="B696" s="38"/>
      <c r="D696" s="159" t="s">
        <v>149</v>
      </c>
      <c r="F696" s="160" t="s">
        <v>999</v>
      </c>
      <c r="L696" s="38"/>
      <c r="M696" s="161"/>
      <c r="N696" s="39"/>
      <c r="O696" s="39"/>
      <c r="P696" s="39"/>
      <c r="Q696" s="39"/>
      <c r="R696" s="39"/>
      <c r="S696" s="39"/>
      <c r="T696" s="67"/>
      <c r="AT696" s="24" t="s">
        <v>149</v>
      </c>
      <c r="AU696" s="24" t="s">
        <v>84</v>
      </c>
    </row>
    <row r="697" spans="2:65" s="1" customFormat="1" ht="38.25" customHeight="1">
      <c r="B697" s="147"/>
      <c r="C697" s="148" t="s">
        <v>1186</v>
      </c>
      <c r="D697" s="148" t="s">
        <v>142</v>
      </c>
      <c r="E697" s="149" t="s">
        <v>1187</v>
      </c>
      <c r="F697" s="150" t="s">
        <v>1188</v>
      </c>
      <c r="G697" s="151" t="s">
        <v>225</v>
      </c>
      <c r="H697" s="152">
        <v>0.52100000000000002</v>
      </c>
      <c r="I697" s="153"/>
      <c r="J697" s="153">
        <f>ROUND(I697*H697,2)</f>
        <v>0</v>
      </c>
      <c r="K697" s="150" t="s">
        <v>146</v>
      </c>
      <c r="L697" s="38"/>
      <c r="M697" s="154" t="s">
        <v>5</v>
      </c>
      <c r="N697" s="155" t="s">
        <v>43</v>
      </c>
      <c r="O697" s="156">
        <v>1.57</v>
      </c>
      <c r="P697" s="156">
        <f>O697*H697</f>
        <v>0.81797000000000009</v>
      </c>
      <c r="Q697" s="156">
        <v>0</v>
      </c>
      <c r="R697" s="156">
        <f>Q697*H697</f>
        <v>0</v>
      </c>
      <c r="S697" s="156">
        <v>0</v>
      </c>
      <c r="T697" s="157">
        <f>S697*H697</f>
        <v>0</v>
      </c>
      <c r="AR697" s="24" t="s">
        <v>234</v>
      </c>
      <c r="AT697" s="24" t="s">
        <v>142</v>
      </c>
      <c r="AU697" s="24" t="s">
        <v>84</v>
      </c>
      <c r="AY697" s="24" t="s">
        <v>140</v>
      </c>
      <c r="BE697" s="158">
        <f>IF(N697="základní",J697,0)</f>
        <v>0</v>
      </c>
      <c r="BF697" s="158">
        <f>IF(N697="snížená",J697,0)</f>
        <v>0</v>
      </c>
      <c r="BG697" s="158">
        <f>IF(N697="zákl. přenesená",J697,0)</f>
        <v>0</v>
      </c>
      <c r="BH697" s="158">
        <f>IF(N697="sníž. přenesená",J697,0)</f>
        <v>0</v>
      </c>
      <c r="BI697" s="158">
        <f>IF(N697="nulová",J697,0)</f>
        <v>0</v>
      </c>
      <c r="BJ697" s="24" t="s">
        <v>77</v>
      </c>
      <c r="BK697" s="158">
        <f>ROUND(I697*H697,2)</f>
        <v>0</v>
      </c>
      <c r="BL697" s="24" t="s">
        <v>234</v>
      </c>
      <c r="BM697" s="24" t="s">
        <v>1189</v>
      </c>
    </row>
    <row r="698" spans="2:65" s="1" customFormat="1" ht="121.5">
      <c r="B698" s="38"/>
      <c r="D698" s="159" t="s">
        <v>149</v>
      </c>
      <c r="F698" s="160" t="s">
        <v>999</v>
      </c>
      <c r="L698" s="38"/>
      <c r="M698" s="161"/>
      <c r="N698" s="39"/>
      <c r="O698" s="39"/>
      <c r="P698" s="39"/>
      <c r="Q698" s="39"/>
      <c r="R698" s="39"/>
      <c r="S698" s="39"/>
      <c r="T698" s="67"/>
      <c r="AT698" s="24" t="s">
        <v>149</v>
      </c>
      <c r="AU698" s="24" t="s">
        <v>84</v>
      </c>
    </row>
    <row r="699" spans="2:65" s="10" customFormat="1" ht="29.85" customHeight="1">
      <c r="B699" s="135"/>
      <c r="D699" s="136" t="s">
        <v>71</v>
      </c>
      <c r="E699" s="145" t="s">
        <v>1190</v>
      </c>
      <c r="F699" s="145" t="s">
        <v>1191</v>
      </c>
      <c r="J699" s="146">
        <f>BK699</f>
        <v>0</v>
      </c>
      <c r="L699" s="135"/>
      <c r="M699" s="139"/>
      <c r="N699" s="140"/>
      <c r="O699" s="140"/>
      <c r="P699" s="141">
        <f>SUM(P700:P766)</f>
        <v>123.75493299999999</v>
      </c>
      <c r="Q699" s="140"/>
      <c r="R699" s="141">
        <f>SUM(R700:R766)</f>
        <v>2.7417485299999993</v>
      </c>
      <c r="S699" s="140"/>
      <c r="T699" s="142">
        <f>SUM(T700:T766)</f>
        <v>0</v>
      </c>
      <c r="AR699" s="136" t="s">
        <v>84</v>
      </c>
      <c r="AT699" s="143" t="s">
        <v>71</v>
      </c>
      <c r="AU699" s="143" t="s">
        <v>77</v>
      </c>
      <c r="AY699" s="136" t="s">
        <v>140</v>
      </c>
      <c r="BK699" s="144">
        <f>SUM(BK700:BK766)</f>
        <v>0</v>
      </c>
    </row>
    <row r="700" spans="2:65" s="1" customFormat="1" ht="38.25" customHeight="1">
      <c r="B700" s="147"/>
      <c r="C700" s="148" t="s">
        <v>1192</v>
      </c>
      <c r="D700" s="148" t="s">
        <v>142</v>
      </c>
      <c r="E700" s="149" t="s">
        <v>1193</v>
      </c>
      <c r="F700" s="150" t="s">
        <v>1194</v>
      </c>
      <c r="G700" s="151" t="s">
        <v>183</v>
      </c>
      <c r="H700" s="152">
        <v>11.9</v>
      </c>
      <c r="I700" s="153"/>
      <c r="J700" s="153">
        <f>ROUND(I700*H700,2)</f>
        <v>0</v>
      </c>
      <c r="K700" s="150" t="s">
        <v>146</v>
      </c>
      <c r="L700" s="38"/>
      <c r="M700" s="154" t="s">
        <v>5</v>
      </c>
      <c r="N700" s="155" t="s">
        <v>43</v>
      </c>
      <c r="O700" s="156">
        <v>1.101</v>
      </c>
      <c r="P700" s="156">
        <f>O700*H700</f>
        <v>13.101900000000001</v>
      </c>
      <c r="Q700" s="156">
        <v>1.7319999999999999E-2</v>
      </c>
      <c r="R700" s="156">
        <f>Q700*H700</f>
        <v>0.20610799999999999</v>
      </c>
      <c r="S700" s="156">
        <v>0</v>
      </c>
      <c r="T700" s="157">
        <f>S700*H700</f>
        <v>0</v>
      </c>
      <c r="AR700" s="24" t="s">
        <v>234</v>
      </c>
      <c r="AT700" s="24" t="s">
        <v>142</v>
      </c>
      <c r="AU700" s="24" t="s">
        <v>84</v>
      </c>
      <c r="AY700" s="24" t="s">
        <v>140</v>
      </c>
      <c r="BE700" s="158">
        <f>IF(N700="základní",J700,0)</f>
        <v>0</v>
      </c>
      <c r="BF700" s="158">
        <f>IF(N700="snížená",J700,0)</f>
        <v>0</v>
      </c>
      <c r="BG700" s="158">
        <f>IF(N700="zákl. přenesená",J700,0)</f>
        <v>0</v>
      </c>
      <c r="BH700" s="158">
        <f>IF(N700="sníž. přenesená",J700,0)</f>
        <v>0</v>
      </c>
      <c r="BI700" s="158">
        <f>IF(N700="nulová",J700,0)</f>
        <v>0</v>
      </c>
      <c r="BJ700" s="24" t="s">
        <v>77</v>
      </c>
      <c r="BK700" s="158">
        <f>ROUND(I700*H700,2)</f>
        <v>0</v>
      </c>
      <c r="BL700" s="24" t="s">
        <v>234</v>
      </c>
      <c r="BM700" s="24" t="s">
        <v>1195</v>
      </c>
    </row>
    <row r="701" spans="2:65" s="1" customFormat="1" ht="135">
      <c r="B701" s="38"/>
      <c r="D701" s="159" t="s">
        <v>149</v>
      </c>
      <c r="F701" s="160" t="s">
        <v>1196</v>
      </c>
      <c r="L701" s="38"/>
      <c r="M701" s="161"/>
      <c r="N701" s="39"/>
      <c r="O701" s="39"/>
      <c r="P701" s="39"/>
      <c r="Q701" s="39"/>
      <c r="R701" s="39"/>
      <c r="S701" s="39"/>
      <c r="T701" s="67"/>
      <c r="AT701" s="24" t="s">
        <v>149</v>
      </c>
      <c r="AU701" s="24" t="s">
        <v>84</v>
      </c>
    </row>
    <row r="702" spans="2:65" s="11" customFormat="1">
      <c r="B702" s="162"/>
      <c r="D702" s="159" t="s">
        <v>151</v>
      </c>
      <c r="E702" s="163" t="s">
        <v>5</v>
      </c>
      <c r="F702" s="164" t="s">
        <v>1197</v>
      </c>
      <c r="H702" s="165">
        <v>11.9</v>
      </c>
      <c r="L702" s="162"/>
      <c r="M702" s="166"/>
      <c r="N702" s="167"/>
      <c r="O702" s="167"/>
      <c r="P702" s="167"/>
      <c r="Q702" s="167"/>
      <c r="R702" s="167"/>
      <c r="S702" s="167"/>
      <c r="T702" s="168"/>
      <c r="AT702" s="163" t="s">
        <v>151</v>
      </c>
      <c r="AU702" s="163" t="s">
        <v>84</v>
      </c>
      <c r="AV702" s="11" t="s">
        <v>84</v>
      </c>
      <c r="AW702" s="11" t="s">
        <v>35</v>
      </c>
      <c r="AX702" s="11" t="s">
        <v>72</v>
      </c>
      <c r="AY702" s="163" t="s">
        <v>140</v>
      </c>
    </row>
    <row r="703" spans="2:65" s="12" customFormat="1">
      <c r="B703" s="169"/>
      <c r="D703" s="159" t="s">
        <v>151</v>
      </c>
      <c r="E703" s="170" t="s">
        <v>5</v>
      </c>
      <c r="F703" s="171" t="s">
        <v>153</v>
      </c>
      <c r="H703" s="172">
        <v>11.9</v>
      </c>
      <c r="L703" s="169"/>
      <c r="M703" s="173"/>
      <c r="N703" s="174"/>
      <c r="O703" s="174"/>
      <c r="P703" s="174"/>
      <c r="Q703" s="174"/>
      <c r="R703" s="174"/>
      <c r="S703" s="174"/>
      <c r="T703" s="175"/>
      <c r="AT703" s="170" t="s">
        <v>151</v>
      </c>
      <c r="AU703" s="170" t="s">
        <v>84</v>
      </c>
      <c r="AV703" s="12" t="s">
        <v>147</v>
      </c>
      <c r="AW703" s="12" t="s">
        <v>35</v>
      </c>
      <c r="AX703" s="12" t="s">
        <v>77</v>
      </c>
      <c r="AY703" s="170" t="s">
        <v>140</v>
      </c>
    </row>
    <row r="704" spans="2:65" s="1" customFormat="1" ht="38.25" customHeight="1">
      <c r="B704" s="147"/>
      <c r="C704" s="148" t="s">
        <v>1198</v>
      </c>
      <c r="D704" s="148" t="s">
        <v>142</v>
      </c>
      <c r="E704" s="149" t="s">
        <v>1199</v>
      </c>
      <c r="F704" s="150" t="s">
        <v>1200</v>
      </c>
      <c r="G704" s="151" t="s">
        <v>281</v>
      </c>
      <c r="H704" s="152">
        <v>18.600000000000001</v>
      </c>
      <c r="I704" s="153"/>
      <c r="J704" s="153">
        <f>ROUND(I704*H704,2)</f>
        <v>0</v>
      </c>
      <c r="K704" s="150" t="s">
        <v>146</v>
      </c>
      <c r="L704" s="38"/>
      <c r="M704" s="154" t="s">
        <v>5</v>
      </c>
      <c r="N704" s="155" t="s">
        <v>43</v>
      </c>
      <c r="O704" s="156">
        <v>0.23</v>
      </c>
      <c r="P704" s="156">
        <f>O704*H704</f>
        <v>4.2780000000000005</v>
      </c>
      <c r="Q704" s="156">
        <v>2.5999999999999998E-4</v>
      </c>
      <c r="R704" s="156">
        <f>Q704*H704</f>
        <v>4.836E-3</v>
      </c>
      <c r="S704" s="156">
        <v>0</v>
      </c>
      <c r="T704" s="157">
        <f>S704*H704</f>
        <v>0</v>
      </c>
      <c r="AR704" s="24" t="s">
        <v>234</v>
      </c>
      <c r="AT704" s="24" t="s">
        <v>142</v>
      </c>
      <c r="AU704" s="24" t="s">
        <v>84</v>
      </c>
      <c r="AY704" s="24" t="s">
        <v>140</v>
      </c>
      <c r="BE704" s="158">
        <f>IF(N704="základní",J704,0)</f>
        <v>0</v>
      </c>
      <c r="BF704" s="158">
        <f>IF(N704="snížená",J704,0)</f>
        <v>0</v>
      </c>
      <c r="BG704" s="158">
        <f>IF(N704="zákl. přenesená",J704,0)</f>
        <v>0</v>
      </c>
      <c r="BH704" s="158">
        <f>IF(N704="sníž. přenesená",J704,0)</f>
        <v>0</v>
      </c>
      <c r="BI704" s="158">
        <f>IF(N704="nulová",J704,0)</f>
        <v>0</v>
      </c>
      <c r="BJ704" s="24" t="s">
        <v>77</v>
      </c>
      <c r="BK704" s="158">
        <f>ROUND(I704*H704,2)</f>
        <v>0</v>
      </c>
      <c r="BL704" s="24" t="s">
        <v>234</v>
      </c>
      <c r="BM704" s="24" t="s">
        <v>1201</v>
      </c>
    </row>
    <row r="705" spans="2:65" s="1" customFormat="1" ht="135">
      <c r="B705" s="38"/>
      <c r="D705" s="159" t="s">
        <v>149</v>
      </c>
      <c r="F705" s="160" t="s">
        <v>1196</v>
      </c>
      <c r="L705" s="38"/>
      <c r="M705" s="161"/>
      <c r="N705" s="39"/>
      <c r="O705" s="39"/>
      <c r="P705" s="39"/>
      <c r="Q705" s="39"/>
      <c r="R705" s="39"/>
      <c r="S705" s="39"/>
      <c r="T705" s="67"/>
      <c r="AT705" s="24" t="s">
        <v>149</v>
      </c>
      <c r="AU705" s="24" t="s">
        <v>84</v>
      </c>
    </row>
    <row r="706" spans="2:65" s="11" customFormat="1">
      <c r="B706" s="162"/>
      <c r="D706" s="159" t="s">
        <v>151</v>
      </c>
      <c r="E706" s="163" t="s">
        <v>5</v>
      </c>
      <c r="F706" s="164" t="s">
        <v>1202</v>
      </c>
      <c r="H706" s="165">
        <v>18.600000000000001</v>
      </c>
      <c r="L706" s="162"/>
      <c r="M706" s="166"/>
      <c r="N706" s="167"/>
      <c r="O706" s="167"/>
      <c r="P706" s="167"/>
      <c r="Q706" s="167"/>
      <c r="R706" s="167"/>
      <c r="S706" s="167"/>
      <c r="T706" s="168"/>
      <c r="AT706" s="163" t="s">
        <v>151</v>
      </c>
      <c r="AU706" s="163" t="s">
        <v>84</v>
      </c>
      <c r="AV706" s="11" t="s">
        <v>84</v>
      </c>
      <c r="AW706" s="11" t="s">
        <v>35</v>
      </c>
      <c r="AX706" s="11" t="s">
        <v>72</v>
      </c>
      <c r="AY706" s="163" t="s">
        <v>140</v>
      </c>
    </row>
    <row r="707" spans="2:65" s="12" customFormat="1">
      <c r="B707" s="169"/>
      <c r="D707" s="159" t="s">
        <v>151</v>
      </c>
      <c r="E707" s="170" t="s">
        <v>5</v>
      </c>
      <c r="F707" s="171" t="s">
        <v>153</v>
      </c>
      <c r="H707" s="172">
        <v>18.600000000000001</v>
      </c>
      <c r="L707" s="169"/>
      <c r="M707" s="173"/>
      <c r="N707" s="174"/>
      <c r="O707" s="174"/>
      <c r="P707" s="174"/>
      <c r="Q707" s="174"/>
      <c r="R707" s="174"/>
      <c r="S707" s="174"/>
      <c r="T707" s="175"/>
      <c r="AT707" s="170" t="s">
        <v>151</v>
      </c>
      <c r="AU707" s="170" t="s">
        <v>84</v>
      </c>
      <c r="AV707" s="12" t="s">
        <v>147</v>
      </c>
      <c r="AW707" s="12" t="s">
        <v>35</v>
      </c>
      <c r="AX707" s="12" t="s">
        <v>77</v>
      </c>
      <c r="AY707" s="170" t="s">
        <v>140</v>
      </c>
    </row>
    <row r="708" spans="2:65" s="1" customFormat="1" ht="25.5" customHeight="1">
      <c r="B708" s="147"/>
      <c r="C708" s="148" t="s">
        <v>1203</v>
      </c>
      <c r="D708" s="148" t="s">
        <v>142</v>
      </c>
      <c r="E708" s="149" t="s">
        <v>1204</v>
      </c>
      <c r="F708" s="150" t="s">
        <v>1205</v>
      </c>
      <c r="G708" s="151" t="s">
        <v>183</v>
      </c>
      <c r="H708" s="152">
        <v>11.9</v>
      </c>
      <c r="I708" s="153"/>
      <c r="J708" s="153">
        <f>ROUND(I708*H708,2)</f>
        <v>0</v>
      </c>
      <c r="K708" s="150" t="s">
        <v>146</v>
      </c>
      <c r="L708" s="38"/>
      <c r="M708" s="154" t="s">
        <v>5</v>
      </c>
      <c r="N708" s="155" t="s">
        <v>43</v>
      </c>
      <c r="O708" s="156">
        <v>0.04</v>
      </c>
      <c r="P708" s="156">
        <f>O708*H708</f>
        <v>0.47600000000000003</v>
      </c>
      <c r="Q708" s="156">
        <v>1E-4</v>
      </c>
      <c r="R708" s="156">
        <f>Q708*H708</f>
        <v>1.1900000000000001E-3</v>
      </c>
      <c r="S708" s="156">
        <v>0</v>
      </c>
      <c r="T708" s="157">
        <f>S708*H708</f>
        <v>0</v>
      </c>
      <c r="AR708" s="24" t="s">
        <v>234</v>
      </c>
      <c r="AT708" s="24" t="s">
        <v>142</v>
      </c>
      <c r="AU708" s="24" t="s">
        <v>84</v>
      </c>
      <c r="AY708" s="24" t="s">
        <v>140</v>
      </c>
      <c r="BE708" s="158">
        <f>IF(N708="základní",J708,0)</f>
        <v>0</v>
      </c>
      <c r="BF708" s="158">
        <f>IF(N708="snížená",J708,0)</f>
        <v>0</v>
      </c>
      <c r="BG708" s="158">
        <f>IF(N708="zákl. přenesená",J708,0)</f>
        <v>0</v>
      </c>
      <c r="BH708" s="158">
        <f>IF(N708="sníž. přenesená",J708,0)</f>
        <v>0</v>
      </c>
      <c r="BI708" s="158">
        <f>IF(N708="nulová",J708,0)</f>
        <v>0</v>
      </c>
      <c r="BJ708" s="24" t="s">
        <v>77</v>
      </c>
      <c r="BK708" s="158">
        <f>ROUND(I708*H708,2)</f>
        <v>0</v>
      </c>
      <c r="BL708" s="24" t="s">
        <v>234</v>
      </c>
      <c r="BM708" s="24" t="s">
        <v>1206</v>
      </c>
    </row>
    <row r="709" spans="2:65" s="1" customFormat="1" ht="135">
      <c r="B709" s="38"/>
      <c r="D709" s="159" t="s">
        <v>149</v>
      </c>
      <c r="F709" s="160" t="s">
        <v>1196</v>
      </c>
      <c r="L709" s="38"/>
      <c r="M709" s="161"/>
      <c r="N709" s="39"/>
      <c r="O709" s="39"/>
      <c r="P709" s="39"/>
      <c r="Q709" s="39"/>
      <c r="R709" s="39"/>
      <c r="S709" s="39"/>
      <c r="T709" s="67"/>
      <c r="AT709" s="24" t="s">
        <v>149</v>
      </c>
      <c r="AU709" s="24" t="s">
        <v>84</v>
      </c>
    </row>
    <row r="710" spans="2:65" s="1" customFormat="1" ht="38.25" customHeight="1">
      <c r="B710" s="147"/>
      <c r="C710" s="148" t="s">
        <v>1207</v>
      </c>
      <c r="D710" s="148" t="s">
        <v>142</v>
      </c>
      <c r="E710" s="149" t="s">
        <v>1208</v>
      </c>
      <c r="F710" s="150" t="s">
        <v>1209</v>
      </c>
      <c r="G710" s="151" t="s">
        <v>281</v>
      </c>
      <c r="H710" s="152">
        <v>1.53</v>
      </c>
      <c r="I710" s="153"/>
      <c r="J710" s="153">
        <f>ROUND(I710*H710,2)</f>
        <v>0</v>
      </c>
      <c r="K710" s="150" t="s">
        <v>146</v>
      </c>
      <c r="L710" s="38"/>
      <c r="M710" s="154" t="s">
        <v>5</v>
      </c>
      <c r="N710" s="155" t="s">
        <v>43</v>
      </c>
      <c r="O710" s="156">
        <v>1.1040000000000001</v>
      </c>
      <c r="P710" s="156">
        <f>O710*H710</f>
        <v>1.6891200000000002</v>
      </c>
      <c r="Q710" s="156">
        <v>1.357E-2</v>
      </c>
      <c r="R710" s="156">
        <f>Q710*H710</f>
        <v>2.0762100000000002E-2</v>
      </c>
      <c r="S710" s="156">
        <v>0</v>
      </c>
      <c r="T710" s="157">
        <f>S710*H710</f>
        <v>0</v>
      </c>
      <c r="AR710" s="24" t="s">
        <v>234</v>
      </c>
      <c r="AT710" s="24" t="s">
        <v>142</v>
      </c>
      <c r="AU710" s="24" t="s">
        <v>84</v>
      </c>
      <c r="AY710" s="24" t="s">
        <v>140</v>
      </c>
      <c r="BE710" s="158">
        <f>IF(N710="základní",J710,0)</f>
        <v>0</v>
      </c>
      <c r="BF710" s="158">
        <f>IF(N710="snížená",J710,0)</f>
        <v>0</v>
      </c>
      <c r="BG710" s="158">
        <f>IF(N710="zákl. přenesená",J710,0)</f>
        <v>0</v>
      </c>
      <c r="BH710" s="158">
        <f>IF(N710="sníž. přenesená",J710,0)</f>
        <v>0</v>
      </c>
      <c r="BI710" s="158">
        <f>IF(N710="nulová",J710,0)</f>
        <v>0</v>
      </c>
      <c r="BJ710" s="24" t="s">
        <v>77</v>
      </c>
      <c r="BK710" s="158">
        <f>ROUND(I710*H710,2)</f>
        <v>0</v>
      </c>
      <c r="BL710" s="24" t="s">
        <v>234</v>
      </c>
      <c r="BM710" s="24" t="s">
        <v>1210</v>
      </c>
    </row>
    <row r="711" spans="2:65" s="1" customFormat="1" ht="94.5">
      <c r="B711" s="38"/>
      <c r="D711" s="159" t="s">
        <v>149</v>
      </c>
      <c r="F711" s="160" t="s">
        <v>1211</v>
      </c>
      <c r="L711" s="38"/>
      <c r="M711" s="161"/>
      <c r="N711" s="39"/>
      <c r="O711" s="39"/>
      <c r="P711" s="39"/>
      <c r="Q711" s="39"/>
      <c r="R711" s="39"/>
      <c r="S711" s="39"/>
      <c r="T711" s="67"/>
      <c r="AT711" s="24" t="s">
        <v>149</v>
      </c>
      <c r="AU711" s="24" t="s">
        <v>84</v>
      </c>
    </row>
    <row r="712" spans="2:65" s="1" customFormat="1" ht="38.25" customHeight="1">
      <c r="B712" s="147"/>
      <c r="C712" s="148" t="s">
        <v>1212</v>
      </c>
      <c r="D712" s="148" t="s">
        <v>142</v>
      </c>
      <c r="E712" s="149" t="s">
        <v>1213</v>
      </c>
      <c r="F712" s="150" t="s">
        <v>1214</v>
      </c>
      <c r="G712" s="151" t="s">
        <v>425</v>
      </c>
      <c r="H712" s="152">
        <v>3</v>
      </c>
      <c r="I712" s="153"/>
      <c r="J712" s="153">
        <f>ROUND(I712*H712,2)</f>
        <v>0</v>
      </c>
      <c r="K712" s="150" t="s">
        <v>146</v>
      </c>
      <c r="L712" s="38"/>
      <c r="M712" s="154" t="s">
        <v>5</v>
      </c>
      <c r="N712" s="155" t="s">
        <v>43</v>
      </c>
      <c r="O712" s="156">
        <v>1.5</v>
      </c>
      <c r="P712" s="156">
        <f>O712*H712</f>
        <v>4.5</v>
      </c>
      <c r="Q712" s="156">
        <v>2.2000000000000001E-4</v>
      </c>
      <c r="R712" s="156">
        <f>Q712*H712</f>
        <v>6.6E-4</v>
      </c>
      <c r="S712" s="156">
        <v>0</v>
      </c>
      <c r="T712" s="157">
        <f>S712*H712</f>
        <v>0</v>
      </c>
      <c r="AR712" s="24" t="s">
        <v>234</v>
      </c>
      <c r="AT712" s="24" t="s">
        <v>142</v>
      </c>
      <c r="AU712" s="24" t="s">
        <v>84</v>
      </c>
      <c r="AY712" s="24" t="s">
        <v>140</v>
      </c>
      <c r="BE712" s="158">
        <f>IF(N712="základní",J712,0)</f>
        <v>0</v>
      </c>
      <c r="BF712" s="158">
        <f>IF(N712="snížená",J712,0)</f>
        <v>0</v>
      </c>
      <c r="BG712" s="158">
        <f>IF(N712="zákl. přenesená",J712,0)</f>
        <v>0</v>
      </c>
      <c r="BH712" s="158">
        <f>IF(N712="sníž. přenesená",J712,0)</f>
        <v>0</v>
      </c>
      <c r="BI712" s="158">
        <f>IF(N712="nulová",J712,0)</f>
        <v>0</v>
      </c>
      <c r="BJ712" s="24" t="s">
        <v>77</v>
      </c>
      <c r="BK712" s="158">
        <f>ROUND(I712*H712,2)</f>
        <v>0</v>
      </c>
      <c r="BL712" s="24" t="s">
        <v>234</v>
      </c>
      <c r="BM712" s="24" t="s">
        <v>1215</v>
      </c>
    </row>
    <row r="713" spans="2:65" s="1" customFormat="1" ht="189">
      <c r="B713" s="38"/>
      <c r="D713" s="159" t="s">
        <v>149</v>
      </c>
      <c r="F713" s="160" t="s">
        <v>1216</v>
      </c>
      <c r="L713" s="38"/>
      <c r="M713" s="161"/>
      <c r="N713" s="39"/>
      <c r="O713" s="39"/>
      <c r="P713" s="39"/>
      <c r="Q713" s="39"/>
      <c r="R713" s="39"/>
      <c r="S713" s="39"/>
      <c r="T713" s="67"/>
      <c r="AT713" s="24" t="s">
        <v>149</v>
      </c>
      <c r="AU713" s="24" t="s">
        <v>84</v>
      </c>
    </row>
    <row r="714" spans="2:65" s="1" customFormat="1" ht="16.5" customHeight="1">
      <c r="B714" s="147"/>
      <c r="C714" s="176" t="s">
        <v>1217</v>
      </c>
      <c r="D714" s="176" t="s">
        <v>250</v>
      </c>
      <c r="E714" s="177" t="s">
        <v>1218</v>
      </c>
      <c r="F714" s="178" t="s">
        <v>1219</v>
      </c>
      <c r="G714" s="179" t="s">
        <v>425</v>
      </c>
      <c r="H714" s="180">
        <v>1</v>
      </c>
      <c r="I714" s="181"/>
      <c r="J714" s="181">
        <f>ROUND(I714*H714,2)</f>
        <v>0</v>
      </c>
      <c r="K714" s="178" t="s">
        <v>146</v>
      </c>
      <c r="L714" s="182"/>
      <c r="M714" s="183" t="s">
        <v>5</v>
      </c>
      <c r="N714" s="184" t="s">
        <v>43</v>
      </c>
      <c r="O714" s="156">
        <v>0</v>
      </c>
      <c r="P714" s="156">
        <f>O714*H714</f>
        <v>0</v>
      </c>
      <c r="Q714" s="156">
        <v>2.1749999999999999E-2</v>
      </c>
      <c r="R714" s="156">
        <f>Q714*H714</f>
        <v>2.1749999999999999E-2</v>
      </c>
      <c r="S714" s="156">
        <v>0</v>
      </c>
      <c r="T714" s="157">
        <f>S714*H714</f>
        <v>0</v>
      </c>
      <c r="AR714" s="24" t="s">
        <v>351</v>
      </c>
      <c r="AT714" s="24" t="s">
        <v>250</v>
      </c>
      <c r="AU714" s="24" t="s">
        <v>84</v>
      </c>
      <c r="AY714" s="24" t="s">
        <v>140</v>
      </c>
      <c r="BE714" s="158">
        <f>IF(N714="základní",J714,0)</f>
        <v>0</v>
      </c>
      <c r="BF714" s="158">
        <f>IF(N714="snížená",J714,0)</f>
        <v>0</v>
      </c>
      <c r="BG714" s="158">
        <f>IF(N714="zákl. přenesená",J714,0)</f>
        <v>0</v>
      </c>
      <c r="BH714" s="158">
        <f>IF(N714="sníž. přenesená",J714,0)</f>
        <v>0</v>
      </c>
      <c r="BI714" s="158">
        <f>IF(N714="nulová",J714,0)</f>
        <v>0</v>
      </c>
      <c r="BJ714" s="24" t="s">
        <v>77</v>
      </c>
      <c r="BK714" s="158">
        <f>ROUND(I714*H714,2)</f>
        <v>0</v>
      </c>
      <c r="BL714" s="24" t="s">
        <v>234</v>
      </c>
      <c r="BM714" s="24" t="s">
        <v>1220</v>
      </c>
    </row>
    <row r="715" spans="2:65" s="1" customFormat="1" ht="16.5" customHeight="1">
      <c r="B715" s="147"/>
      <c r="C715" s="176" t="s">
        <v>1221</v>
      </c>
      <c r="D715" s="176" t="s">
        <v>250</v>
      </c>
      <c r="E715" s="177" t="s">
        <v>1222</v>
      </c>
      <c r="F715" s="178" t="s">
        <v>1223</v>
      </c>
      <c r="G715" s="179" t="s">
        <v>425</v>
      </c>
      <c r="H715" s="180">
        <v>2</v>
      </c>
      <c r="I715" s="181"/>
      <c r="J715" s="181">
        <f>ROUND(I715*H715,2)</f>
        <v>0</v>
      </c>
      <c r="K715" s="178" t="s">
        <v>146</v>
      </c>
      <c r="L715" s="182"/>
      <c r="M715" s="183" t="s">
        <v>5</v>
      </c>
      <c r="N715" s="184" t="s">
        <v>43</v>
      </c>
      <c r="O715" s="156">
        <v>0</v>
      </c>
      <c r="P715" s="156">
        <f>O715*H715</f>
        <v>0</v>
      </c>
      <c r="Q715" s="156">
        <v>2.4709999999999999E-2</v>
      </c>
      <c r="R715" s="156">
        <f>Q715*H715</f>
        <v>4.9419999999999999E-2</v>
      </c>
      <c r="S715" s="156">
        <v>0</v>
      </c>
      <c r="T715" s="157">
        <f>S715*H715</f>
        <v>0</v>
      </c>
      <c r="AR715" s="24" t="s">
        <v>351</v>
      </c>
      <c r="AT715" s="24" t="s">
        <v>250</v>
      </c>
      <c r="AU715" s="24" t="s">
        <v>84</v>
      </c>
      <c r="AY715" s="24" t="s">
        <v>140</v>
      </c>
      <c r="BE715" s="158">
        <f>IF(N715="základní",J715,0)</f>
        <v>0</v>
      </c>
      <c r="BF715" s="158">
        <f>IF(N715="snížená",J715,0)</f>
        <v>0</v>
      </c>
      <c r="BG715" s="158">
        <f>IF(N715="zákl. přenesená",J715,0)</f>
        <v>0</v>
      </c>
      <c r="BH715" s="158">
        <f>IF(N715="sníž. přenesená",J715,0)</f>
        <v>0</v>
      </c>
      <c r="BI715" s="158">
        <f>IF(N715="nulová",J715,0)</f>
        <v>0</v>
      </c>
      <c r="BJ715" s="24" t="s">
        <v>77</v>
      </c>
      <c r="BK715" s="158">
        <f>ROUND(I715*H715,2)</f>
        <v>0</v>
      </c>
      <c r="BL715" s="24" t="s">
        <v>234</v>
      </c>
      <c r="BM715" s="24" t="s">
        <v>1224</v>
      </c>
    </row>
    <row r="716" spans="2:65" s="1" customFormat="1" ht="38.25" customHeight="1">
      <c r="B716" s="147"/>
      <c r="C716" s="148" t="s">
        <v>1225</v>
      </c>
      <c r="D716" s="148" t="s">
        <v>142</v>
      </c>
      <c r="E716" s="149" t="s">
        <v>1226</v>
      </c>
      <c r="F716" s="150" t="s">
        <v>1227</v>
      </c>
      <c r="G716" s="151" t="s">
        <v>281</v>
      </c>
      <c r="H716" s="152">
        <v>15.05</v>
      </c>
      <c r="I716" s="153"/>
      <c r="J716" s="153">
        <f>ROUND(I716*H716,2)</f>
        <v>0</v>
      </c>
      <c r="K716" s="150" t="s">
        <v>146</v>
      </c>
      <c r="L716" s="38"/>
      <c r="M716" s="154" t="s">
        <v>5</v>
      </c>
      <c r="N716" s="155" t="s">
        <v>43</v>
      </c>
      <c r="O716" s="156">
        <v>0.13800000000000001</v>
      </c>
      <c r="P716" s="156">
        <f>O716*H716</f>
        <v>2.0769000000000002</v>
      </c>
      <c r="Q716" s="156">
        <v>0</v>
      </c>
      <c r="R716" s="156">
        <f>Q716*H716</f>
        <v>0</v>
      </c>
      <c r="S716" s="156">
        <v>0</v>
      </c>
      <c r="T716" s="157">
        <f>S716*H716</f>
        <v>0</v>
      </c>
      <c r="AR716" s="24" t="s">
        <v>234</v>
      </c>
      <c r="AT716" s="24" t="s">
        <v>142</v>
      </c>
      <c r="AU716" s="24" t="s">
        <v>84</v>
      </c>
      <c r="AY716" s="24" t="s">
        <v>140</v>
      </c>
      <c r="BE716" s="158">
        <f>IF(N716="základní",J716,0)</f>
        <v>0</v>
      </c>
      <c r="BF716" s="158">
        <f>IF(N716="snížená",J716,0)</f>
        <v>0</v>
      </c>
      <c r="BG716" s="158">
        <f>IF(N716="zákl. přenesená",J716,0)</f>
        <v>0</v>
      </c>
      <c r="BH716" s="158">
        <f>IF(N716="sníž. přenesená",J716,0)</f>
        <v>0</v>
      </c>
      <c r="BI716" s="158">
        <f>IF(N716="nulová",J716,0)</f>
        <v>0</v>
      </c>
      <c r="BJ716" s="24" t="s">
        <v>77</v>
      </c>
      <c r="BK716" s="158">
        <f>ROUND(I716*H716,2)</f>
        <v>0</v>
      </c>
      <c r="BL716" s="24" t="s">
        <v>234</v>
      </c>
      <c r="BM716" s="24" t="s">
        <v>1228</v>
      </c>
    </row>
    <row r="717" spans="2:65" s="1" customFormat="1" ht="108">
      <c r="B717" s="38"/>
      <c r="D717" s="159" t="s">
        <v>149</v>
      </c>
      <c r="F717" s="160" t="s">
        <v>1229</v>
      </c>
      <c r="L717" s="38"/>
      <c r="M717" s="161"/>
      <c r="N717" s="39"/>
      <c r="O717" s="39"/>
      <c r="P717" s="39"/>
      <c r="Q717" s="39"/>
      <c r="R717" s="39"/>
      <c r="S717" s="39"/>
      <c r="T717" s="67"/>
      <c r="AT717" s="24" t="s">
        <v>149</v>
      </c>
      <c r="AU717" s="24" t="s">
        <v>84</v>
      </c>
    </row>
    <row r="718" spans="2:65" s="11" customFormat="1">
      <c r="B718" s="162"/>
      <c r="D718" s="159" t="s">
        <v>151</v>
      </c>
      <c r="E718" s="163" t="s">
        <v>5</v>
      </c>
      <c r="F718" s="164" t="s">
        <v>1230</v>
      </c>
      <c r="H718" s="165">
        <v>15.05</v>
      </c>
      <c r="L718" s="162"/>
      <c r="M718" s="166"/>
      <c r="N718" s="167"/>
      <c r="O718" s="167"/>
      <c r="P718" s="167"/>
      <c r="Q718" s="167"/>
      <c r="R718" s="167"/>
      <c r="S718" s="167"/>
      <c r="T718" s="168"/>
      <c r="AT718" s="163" t="s">
        <v>151</v>
      </c>
      <c r="AU718" s="163" t="s">
        <v>84</v>
      </c>
      <c r="AV718" s="11" t="s">
        <v>84</v>
      </c>
      <c r="AW718" s="11" t="s">
        <v>35</v>
      </c>
      <c r="AX718" s="11" t="s">
        <v>72</v>
      </c>
      <c r="AY718" s="163" t="s">
        <v>140</v>
      </c>
    </row>
    <row r="719" spans="2:65" s="12" customFormat="1">
      <c r="B719" s="169"/>
      <c r="D719" s="159" t="s">
        <v>151</v>
      </c>
      <c r="E719" s="170" t="s">
        <v>5</v>
      </c>
      <c r="F719" s="171" t="s">
        <v>153</v>
      </c>
      <c r="H719" s="172">
        <v>15.05</v>
      </c>
      <c r="L719" s="169"/>
      <c r="M719" s="173"/>
      <c r="N719" s="174"/>
      <c r="O719" s="174"/>
      <c r="P719" s="174"/>
      <c r="Q719" s="174"/>
      <c r="R719" s="174"/>
      <c r="S719" s="174"/>
      <c r="T719" s="175"/>
      <c r="AT719" s="170" t="s">
        <v>151</v>
      </c>
      <c r="AU719" s="170" t="s">
        <v>84</v>
      </c>
      <c r="AV719" s="12" t="s">
        <v>147</v>
      </c>
      <c r="AW719" s="12" t="s">
        <v>35</v>
      </c>
      <c r="AX719" s="12" t="s">
        <v>77</v>
      </c>
      <c r="AY719" s="170" t="s">
        <v>140</v>
      </c>
    </row>
    <row r="720" spans="2:65" s="1" customFormat="1" ht="16.5" customHeight="1">
      <c r="B720" s="147"/>
      <c r="C720" s="176" t="s">
        <v>1231</v>
      </c>
      <c r="D720" s="176" t="s">
        <v>250</v>
      </c>
      <c r="E720" s="177" t="s">
        <v>1232</v>
      </c>
      <c r="F720" s="178" t="s">
        <v>1233</v>
      </c>
      <c r="G720" s="179" t="s">
        <v>145</v>
      </c>
      <c r="H720" s="180">
        <v>2.149</v>
      </c>
      <c r="I720" s="181"/>
      <c r="J720" s="181">
        <f>ROUND(I720*H720,2)</f>
        <v>0</v>
      </c>
      <c r="K720" s="178" t="s">
        <v>146</v>
      </c>
      <c r="L720" s="182"/>
      <c r="M720" s="183" t="s">
        <v>5</v>
      </c>
      <c r="N720" s="184" t="s">
        <v>43</v>
      </c>
      <c r="O720" s="156">
        <v>0</v>
      </c>
      <c r="P720" s="156">
        <f>O720*H720</f>
        <v>0</v>
      </c>
      <c r="Q720" s="156">
        <v>0.55000000000000004</v>
      </c>
      <c r="R720" s="156">
        <f>Q720*H720</f>
        <v>1.1819500000000001</v>
      </c>
      <c r="S720" s="156">
        <v>0</v>
      </c>
      <c r="T720" s="157">
        <f>S720*H720</f>
        <v>0</v>
      </c>
      <c r="AR720" s="24" t="s">
        <v>351</v>
      </c>
      <c r="AT720" s="24" t="s">
        <v>250</v>
      </c>
      <c r="AU720" s="24" t="s">
        <v>84</v>
      </c>
      <c r="AY720" s="24" t="s">
        <v>140</v>
      </c>
      <c r="BE720" s="158">
        <f>IF(N720="základní",J720,0)</f>
        <v>0</v>
      </c>
      <c r="BF720" s="158">
        <f>IF(N720="snížená",J720,0)</f>
        <v>0</v>
      </c>
      <c r="BG720" s="158">
        <f>IF(N720="zákl. přenesená",J720,0)</f>
        <v>0</v>
      </c>
      <c r="BH720" s="158">
        <f>IF(N720="sníž. přenesená",J720,0)</f>
        <v>0</v>
      </c>
      <c r="BI720" s="158">
        <f>IF(N720="nulová",J720,0)</f>
        <v>0</v>
      </c>
      <c r="BJ720" s="24" t="s">
        <v>77</v>
      </c>
      <c r="BK720" s="158">
        <f>ROUND(I720*H720,2)</f>
        <v>0</v>
      </c>
      <c r="BL720" s="24" t="s">
        <v>234</v>
      </c>
      <c r="BM720" s="24" t="s">
        <v>1234</v>
      </c>
    </row>
    <row r="721" spans="2:65" s="11" customFormat="1">
      <c r="B721" s="162"/>
      <c r="D721" s="159" t="s">
        <v>151</v>
      </c>
      <c r="E721" s="163" t="s">
        <v>5</v>
      </c>
      <c r="F721" s="164" t="s">
        <v>1235</v>
      </c>
      <c r="H721" s="165">
        <v>2.1070000000000002</v>
      </c>
      <c r="L721" s="162"/>
      <c r="M721" s="166"/>
      <c r="N721" s="167"/>
      <c r="O721" s="167"/>
      <c r="P721" s="167"/>
      <c r="Q721" s="167"/>
      <c r="R721" s="167"/>
      <c r="S721" s="167"/>
      <c r="T721" s="168"/>
      <c r="AT721" s="163" t="s">
        <v>151</v>
      </c>
      <c r="AU721" s="163" t="s">
        <v>84</v>
      </c>
      <c r="AV721" s="11" t="s">
        <v>84</v>
      </c>
      <c r="AW721" s="11" t="s">
        <v>35</v>
      </c>
      <c r="AX721" s="11" t="s">
        <v>72</v>
      </c>
      <c r="AY721" s="163" t="s">
        <v>140</v>
      </c>
    </row>
    <row r="722" spans="2:65" s="12" customFormat="1">
      <c r="B722" s="169"/>
      <c r="D722" s="159" t="s">
        <v>151</v>
      </c>
      <c r="E722" s="170" t="s">
        <v>5</v>
      </c>
      <c r="F722" s="171" t="s">
        <v>153</v>
      </c>
      <c r="H722" s="172">
        <v>2.1070000000000002</v>
      </c>
      <c r="L722" s="169"/>
      <c r="M722" s="173"/>
      <c r="N722" s="174"/>
      <c r="O722" s="174"/>
      <c r="P722" s="174"/>
      <c r="Q722" s="174"/>
      <c r="R722" s="174"/>
      <c r="S722" s="174"/>
      <c r="T722" s="175"/>
      <c r="AT722" s="170" t="s">
        <v>151</v>
      </c>
      <c r="AU722" s="170" t="s">
        <v>84</v>
      </c>
      <c r="AV722" s="12" t="s">
        <v>147</v>
      </c>
      <c r="AW722" s="12" t="s">
        <v>35</v>
      </c>
      <c r="AX722" s="12" t="s">
        <v>77</v>
      </c>
      <c r="AY722" s="170" t="s">
        <v>140</v>
      </c>
    </row>
    <row r="723" spans="2:65" s="11" customFormat="1">
      <c r="B723" s="162"/>
      <c r="D723" s="159" t="s">
        <v>151</v>
      </c>
      <c r="F723" s="164" t="s">
        <v>1236</v>
      </c>
      <c r="H723" s="165">
        <v>2.149</v>
      </c>
      <c r="L723" s="162"/>
      <c r="M723" s="166"/>
      <c r="N723" s="167"/>
      <c r="O723" s="167"/>
      <c r="P723" s="167"/>
      <c r="Q723" s="167"/>
      <c r="R723" s="167"/>
      <c r="S723" s="167"/>
      <c r="T723" s="168"/>
      <c r="AT723" s="163" t="s">
        <v>151</v>
      </c>
      <c r="AU723" s="163" t="s">
        <v>84</v>
      </c>
      <c r="AV723" s="11" t="s">
        <v>84</v>
      </c>
      <c r="AW723" s="11" t="s">
        <v>6</v>
      </c>
      <c r="AX723" s="11" t="s">
        <v>77</v>
      </c>
      <c r="AY723" s="163" t="s">
        <v>140</v>
      </c>
    </row>
    <row r="724" spans="2:65" s="1" customFormat="1" ht="25.5" customHeight="1">
      <c r="B724" s="147"/>
      <c r="C724" s="148" t="s">
        <v>1237</v>
      </c>
      <c r="D724" s="148" t="s">
        <v>142</v>
      </c>
      <c r="E724" s="149" t="s">
        <v>1238</v>
      </c>
      <c r="F724" s="150" t="s">
        <v>1239</v>
      </c>
      <c r="G724" s="151" t="s">
        <v>225</v>
      </c>
      <c r="H724" s="152">
        <v>2.742</v>
      </c>
      <c r="I724" s="153"/>
      <c r="J724" s="153">
        <f>ROUND(I724*H724,2)</f>
        <v>0</v>
      </c>
      <c r="K724" s="150" t="s">
        <v>146</v>
      </c>
      <c r="L724" s="38"/>
      <c r="M724" s="154" t="s">
        <v>5</v>
      </c>
      <c r="N724" s="155" t="s">
        <v>43</v>
      </c>
      <c r="O724" s="156">
        <v>1.19</v>
      </c>
      <c r="P724" s="156">
        <f>O724*H724</f>
        <v>3.2629799999999998</v>
      </c>
      <c r="Q724" s="156">
        <v>0</v>
      </c>
      <c r="R724" s="156">
        <f>Q724*H724</f>
        <v>0</v>
      </c>
      <c r="S724" s="156">
        <v>0</v>
      </c>
      <c r="T724" s="157">
        <f>S724*H724</f>
        <v>0</v>
      </c>
      <c r="AR724" s="24" t="s">
        <v>234</v>
      </c>
      <c r="AT724" s="24" t="s">
        <v>142</v>
      </c>
      <c r="AU724" s="24" t="s">
        <v>84</v>
      </c>
      <c r="AY724" s="24" t="s">
        <v>140</v>
      </c>
      <c r="BE724" s="158">
        <f>IF(N724="základní",J724,0)</f>
        <v>0</v>
      </c>
      <c r="BF724" s="158">
        <f>IF(N724="snížená",J724,0)</f>
        <v>0</v>
      </c>
      <c r="BG724" s="158">
        <f>IF(N724="zákl. přenesená",J724,0)</f>
        <v>0</v>
      </c>
      <c r="BH724" s="158">
        <f>IF(N724="sníž. přenesená",J724,0)</f>
        <v>0</v>
      </c>
      <c r="BI724" s="158">
        <f>IF(N724="nulová",J724,0)</f>
        <v>0</v>
      </c>
      <c r="BJ724" s="24" t="s">
        <v>77</v>
      </c>
      <c r="BK724" s="158">
        <f>ROUND(I724*H724,2)</f>
        <v>0</v>
      </c>
      <c r="BL724" s="24" t="s">
        <v>234</v>
      </c>
      <c r="BM724" s="24" t="s">
        <v>1240</v>
      </c>
    </row>
    <row r="725" spans="2:65" s="1" customFormat="1" ht="121.5">
      <c r="B725" s="38"/>
      <c r="D725" s="159" t="s">
        <v>149</v>
      </c>
      <c r="F725" s="160" t="s">
        <v>1241</v>
      </c>
      <c r="L725" s="38"/>
      <c r="M725" s="161"/>
      <c r="N725" s="39"/>
      <c r="O725" s="39"/>
      <c r="P725" s="39"/>
      <c r="Q725" s="39"/>
      <c r="R725" s="39"/>
      <c r="S725" s="39"/>
      <c r="T725" s="67"/>
      <c r="AT725" s="24" t="s">
        <v>149</v>
      </c>
      <c r="AU725" s="24" t="s">
        <v>84</v>
      </c>
    </row>
    <row r="726" spans="2:65" s="1" customFormat="1" ht="38.25" customHeight="1">
      <c r="B726" s="147"/>
      <c r="C726" s="148" t="s">
        <v>1242</v>
      </c>
      <c r="D726" s="148" t="s">
        <v>142</v>
      </c>
      <c r="E726" s="149" t="s">
        <v>1243</v>
      </c>
      <c r="F726" s="150" t="s">
        <v>1244</v>
      </c>
      <c r="G726" s="151" t="s">
        <v>225</v>
      </c>
      <c r="H726" s="152">
        <v>2.742</v>
      </c>
      <c r="I726" s="153"/>
      <c r="J726" s="153">
        <f>ROUND(I726*H726,2)</f>
        <v>0</v>
      </c>
      <c r="K726" s="150" t="s">
        <v>146</v>
      </c>
      <c r="L726" s="38"/>
      <c r="M726" s="154" t="s">
        <v>5</v>
      </c>
      <c r="N726" s="155" t="s">
        <v>43</v>
      </c>
      <c r="O726" s="156">
        <v>1.57</v>
      </c>
      <c r="P726" s="156">
        <f>O726*H726</f>
        <v>4.3049400000000002</v>
      </c>
      <c r="Q726" s="156">
        <v>0</v>
      </c>
      <c r="R726" s="156">
        <f>Q726*H726</f>
        <v>0</v>
      </c>
      <c r="S726" s="156">
        <v>0</v>
      </c>
      <c r="T726" s="157">
        <f>S726*H726</f>
        <v>0</v>
      </c>
      <c r="AR726" s="24" t="s">
        <v>234</v>
      </c>
      <c r="AT726" s="24" t="s">
        <v>142</v>
      </c>
      <c r="AU726" s="24" t="s">
        <v>84</v>
      </c>
      <c r="AY726" s="24" t="s">
        <v>140</v>
      </c>
      <c r="BE726" s="158">
        <f>IF(N726="základní",J726,0)</f>
        <v>0</v>
      </c>
      <c r="BF726" s="158">
        <f>IF(N726="snížená",J726,0)</f>
        <v>0</v>
      </c>
      <c r="BG726" s="158">
        <f>IF(N726="zákl. přenesená",J726,0)</f>
        <v>0</v>
      </c>
      <c r="BH726" s="158">
        <f>IF(N726="sníž. přenesená",J726,0)</f>
        <v>0</v>
      </c>
      <c r="BI726" s="158">
        <f>IF(N726="nulová",J726,0)</f>
        <v>0</v>
      </c>
      <c r="BJ726" s="24" t="s">
        <v>77</v>
      </c>
      <c r="BK726" s="158">
        <f>ROUND(I726*H726,2)</f>
        <v>0</v>
      </c>
      <c r="BL726" s="24" t="s">
        <v>234</v>
      </c>
      <c r="BM726" s="24" t="s">
        <v>1245</v>
      </c>
    </row>
    <row r="727" spans="2:65" s="1" customFormat="1" ht="121.5">
      <c r="B727" s="38"/>
      <c r="D727" s="159" t="s">
        <v>149</v>
      </c>
      <c r="F727" s="160" t="s">
        <v>1241</v>
      </c>
      <c r="L727" s="38"/>
      <c r="M727" s="161"/>
      <c r="N727" s="39"/>
      <c r="O727" s="39"/>
      <c r="P727" s="39"/>
      <c r="Q727" s="39"/>
      <c r="R727" s="39"/>
      <c r="S727" s="39"/>
      <c r="T727" s="67"/>
      <c r="AT727" s="24" t="s">
        <v>149</v>
      </c>
      <c r="AU727" s="24" t="s">
        <v>84</v>
      </c>
    </row>
    <row r="728" spans="2:65" s="1" customFormat="1" ht="38.25" customHeight="1">
      <c r="B728" s="147"/>
      <c r="C728" s="148" t="s">
        <v>1246</v>
      </c>
      <c r="D728" s="148" t="s">
        <v>142</v>
      </c>
      <c r="E728" s="149" t="s">
        <v>1247</v>
      </c>
      <c r="F728" s="150" t="s">
        <v>1248</v>
      </c>
      <c r="G728" s="151" t="s">
        <v>183</v>
      </c>
      <c r="H728" s="152">
        <v>4.0629999999999997</v>
      </c>
      <c r="I728" s="153"/>
      <c r="J728" s="153">
        <f>ROUND(I728*H728,2)</f>
        <v>0</v>
      </c>
      <c r="K728" s="150" t="s">
        <v>5</v>
      </c>
      <c r="L728" s="38"/>
      <c r="M728" s="154" t="s">
        <v>5</v>
      </c>
      <c r="N728" s="155" t="s">
        <v>43</v>
      </c>
      <c r="O728" s="156">
        <v>0.69899999999999995</v>
      </c>
      <c r="P728" s="156">
        <f>O728*H728</f>
        <v>2.8400369999999997</v>
      </c>
      <c r="Q728" s="156">
        <v>1.206E-2</v>
      </c>
      <c r="R728" s="156">
        <f>Q728*H728</f>
        <v>4.8999779999999993E-2</v>
      </c>
      <c r="S728" s="156">
        <v>0</v>
      </c>
      <c r="T728" s="157">
        <f>S728*H728</f>
        <v>0</v>
      </c>
      <c r="AR728" s="24" t="s">
        <v>234</v>
      </c>
      <c r="AT728" s="24" t="s">
        <v>142</v>
      </c>
      <c r="AU728" s="24" t="s">
        <v>84</v>
      </c>
      <c r="AY728" s="24" t="s">
        <v>140</v>
      </c>
      <c r="BE728" s="158">
        <f>IF(N728="základní",J728,0)</f>
        <v>0</v>
      </c>
      <c r="BF728" s="158">
        <f>IF(N728="snížená",J728,0)</f>
        <v>0</v>
      </c>
      <c r="BG728" s="158">
        <f>IF(N728="zákl. přenesená",J728,0)</f>
        <v>0</v>
      </c>
      <c r="BH728" s="158">
        <f>IF(N728="sníž. přenesená",J728,0)</f>
        <v>0</v>
      </c>
      <c r="BI728" s="158">
        <f>IF(N728="nulová",J728,0)</f>
        <v>0</v>
      </c>
      <c r="BJ728" s="24" t="s">
        <v>77</v>
      </c>
      <c r="BK728" s="158">
        <f>ROUND(I728*H728,2)</f>
        <v>0</v>
      </c>
      <c r="BL728" s="24" t="s">
        <v>234</v>
      </c>
      <c r="BM728" s="24" t="s">
        <v>1249</v>
      </c>
    </row>
    <row r="729" spans="2:65" s="1" customFormat="1" ht="162">
      <c r="B729" s="38"/>
      <c r="D729" s="159" t="s">
        <v>149</v>
      </c>
      <c r="F729" s="160" t="s">
        <v>1250</v>
      </c>
      <c r="L729" s="38"/>
      <c r="M729" s="161"/>
      <c r="N729" s="39"/>
      <c r="O729" s="39"/>
      <c r="P729" s="39"/>
      <c r="Q729" s="39"/>
      <c r="R729" s="39"/>
      <c r="S729" s="39"/>
      <c r="T729" s="67"/>
      <c r="AT729" s="24" t="s">
        <v>149</v>
      </c>
      <c r="AU729" s="24" t="s">
        <v>84</v>
      </c>
    </row>
    <row r="730" spans="2:65" s="11" customFormat="1">
      <c r="B730" s="162"/>
      <c r="D730" s="159" t="s">
        <v>151</v>
      </c>
      <c r="E730" s="163" t="s">
        <v>5</v>
      </c>
      <c r="F730" s="164" t="s">
        <v>1251</v>
      </c>
      <c r="H730" s="165">
        <v>4.0629999999999997</v>
      </c>
      <c r="L730" s="162"/>
      <c r="M730" s="166"/>
      <c r="N730" s="167"/>
      <c r="O730" s="167"/>
      <c r="P730" s="167"/>
      <c r="Q730" s="167"/>
      <c r="R730" s="167"/>
      <c r="S730" s="167"/>
      <c r="T730" s="168"/>
      <c r="AT730" s="163" t="s">
        <v>151</v>
      </c>
      <c r="AU730" s="163" t="s">
        <v>84</v>
      </c>
      <c r="AV730" s="11" t="s">
        <v>84</v>
      </c>
      <c r="AW730" s="11" t="s">
        <v>35</v>
      </c>
      <c r="AX730" s="11" t="s">
        <v>72</v>
      </c>
      <c r="AY730" s="163" t="s">
        <v>140</v>
      </c>
    </row>
    <row r="731" spans="2:65" s="12" customFormat="1">
      <c r="B731" s="169"/>
      <c r="D731" s="159" t="s">
        <v>151</v>
      </c>
      <c r="E731" s="170" t="s">
        <v>5</v>
      </c>
      <c r="F731" s="171" t="s">
        <v>153</v>
      </c>
      <c r="H731" s="172">
        <v>4.0629999999999997</v>
      </c>
      <c r="L731" s="169"/>
      <c r="M731" s="173"/>
      <c r="N731" s="174"/>
      <c r="O731" s="174"/>
      <c r="P731" s="174"/>
      <c r="Q731" s="174"/>
      <c r="R731" s="174"/>
      <c r="S731" s="174"/>
      <c r="T731" s="175"/>
      <c r="AT731" s="170" t="s">
        <v>151</v>
      </c>
      <c r="AU731" s="170" t="s">
        <v>84</v>
      </c>
      <c r="AV731" s="12" t="s">
        <v>147</v>
      </c>
      <c r="AW731" s="12" t="s">
        <v>35</v>
      </c>
      <c r="AX731" s="12" t="s">
        <v>77</v>
      </c>
      <c r="AY731" s="170" t="s">
        <v>140</v>
      </c>
    </row>
    <row r="732" spans="2:65" s="1" customFormat="1" ht="38.25" customHeight="1">
      <c r="B732" s="147"/>
      <c r="C732" s="148" t="s">
        <v>1252</v>
      </c>
      <c r="D732" s="148" t="s">
        <v>142</v>
      </c>
      <c r="E732" s="149" t="s">
        <v>1253</v>
      </c>
      <c r="F732" s="150" t="s">
        <v>1254</v>
      </c>
      <c r="G732" s="151" t="s">
        <v>183</v>
      </c>
      <c r="H732" s="152">
        <v>12.87</v>
      </c>
      <c r="I732" s="153"/>
      <c r="J732" s="153">
        <f>ROUND(I732*H732,2)</f>
        <v>0</v>
      </c>
      <c r="K732" s="150" t="s">
        <v>5</v>
      </c>
      <c r="L732" s="38"/>
      <c r="M732" s="154" t="s">
        <v>5</v>
      </c>
      <c r="N732" s="155" t="s">
        <v>43</v>
      </c>
      <c r="O732" s="156">
        <v>0.69899999999999995</v>
      </c>
      <c r="P732" s="156">
        <f>O732*H732</f>
        <v>8.9961299999999991</v>
      </c>
      <c r="Q732" s="156">
        <v>1.2359999999999999E-2</v>
      </c>
      <c r="R732" s="156">
        <f>Q732*H732</f>
        <v>0.15907319999999997</v>
      </c>
      <c r="S732" s="156">
        <v>0</v>
      </c>
      <c r="T732" s="157">
        <f>S732*H732</f>
        <v>0</v>
      </c>
      <c r="AR732" s="24" t="s">
        <v>234</v>
      </c>
      <c r="AT732" s="24" t="s">
        <v>142</v>
      </c>
      <c r="AU732" s="24" t="s">
        <v>84</v>
      </c>
      <c r="AY732" s="24" t="s">
        <v>140</v>
      </c>
      <c r="BE732" s="158">
        <f>IF(N732="základní",J732,0)</f>
        <v>0</v>
      </c>
      <c r="BF732" s="158">
        <f>IF(N732="snížená",J732,0)</f>
        <v>0</v>
      </c>
      <c r="BG732" s="158">
        <f>IF(N732="zákl. přenesená",J732,0)</f>
        <v>0</v>
      </c>
      <c r="BH732" s="158">
        <f>IF(N732="sníž. přenesená",J732,0)</f>
        <v>0</v>
      </c>
      <c r="BI732" s="158">
        <f>IF(N732="nulová",J732,0)</f>
        <v>0</v>
      </c>
      <c r="BJ732" s="24" t="s">
        <v>77</v>
      </c>
      <c r="BK732" s="158">
        <f>ROUND(I732*H732,2)</f>
        <v>0</v>
      </c>
      <c r="BL732" s="24" t="s">
        <v>234</v>
      </c>
      <c r="BM732" s="24" t="s">
        <v>1255</v>
      </c>
    </row>
    <row r="733" spans="2:65" s="1" customFormat="1" ht="162">
      <c r="B733" s="38"/>
      <c r="D733" s="159" t="s">
        <v>149</v>
      </c>
      <c r="F733" s="160" t="s">
        <v>1250</v>
      </c>
      <c r="L733" s="38"/>
      <c r="M733" s="161"/>
      <c r="N733" s="39"/>
      <c r="O733" s="39"/>
      <c r="P733" s="39"/>
      <c r="Q733" s="39"/>
      <c r="R733" s="39"/>
      <c r="S733" s="39"/>
      <c r="T733" s="67"/>
      <c r="AT733" s="24" t="s">
        <v>149</v>
      </c>
      <c r="AU733" s="24" t="s">
        <v>84</v>
      </c>
    </row>
    <row r="734" spans="2:65" s="11" customFormat="1">
      <c r="B734" s="162"/>
      <c r="D734" s="159" t="s">
        <v>151</v>
      </c>
      <c r="E734" s="163" t="s">
        <v>5</v>
      </c>
      <c r="F734" s="164" t="s">
        <v>1256</v>
      </c>
      <c r="H734" s="165">
        <v>12.87</v>
      </c>
      <c r="L734" s="162"/>
      <c r="M734" s="166"/>
      <c r="N734" s="167"/>
      <c r="O734" s="167"/>
      <c r="P734" s="167"/>
      <c r="Q734" s="167"/>
      <c r="R734" s="167"/>
      <c r="S734" s="167"/>
      <c r="T734" s="168"/>
      <c r="AT734" s="163" t="s">
        <v>151</v>
      </c>
      <c r="AU734" s="163" t="s">
        <v>84</v>
      </c>
      <c r="AV734" s="11" t="s">
        <v>84</v>
      </c>
      <c r="AW734" s="11" t="s">
        <v>35</v>
      </c>
      <c r="AX734" s="11" t="s">
        <v>72</v>
      </c>
      <c r="AY734" s="163" t="s">
        <v>140</v>
      </c>
    </row>
    <row r="735" spans="2:65" s="12" customFormat="1">
      <c r="B735" s="169"/>
      <c r="D735" s="159" t="s">
        <v>151</v>
      </c>
      <c r="E735" s="170" t="s">
        <v>5</v>
      </c>
      <c r="F735" s="171" t="s">
        <v>153</v>
      </c>
      <c r="H735" s="172">
        <v>12.87</v>
      </c>
      <c r="L735" s="169"/>
      <c r="M735" s="173"/>
      <c r="N735" s="174"/>
      <c r="O735" s="174"/>
      <c r="P735" s="174"/>
      <c r="Q735" s="174"/>
      <c r="R735" s="174"/>
      <c r="S735" s="174"/>
      <c r="T735" s="175"/>
      <c r="AT735" s="170" t="s">
        <v>151</v>
      </c>
      <c r="AU735" s="170" t="s">
        <v>84</v>
      </c>
      <c r="AV735" s="12" t="s">
        <v>147</v>
      </c>
      <c r="AW735" s="12" t="s">
        <v>35</v>
      </c>
      <c r="AX735" s="12" t="s">
        <v>77</v>
      </c>
      <c r="AY735" s="170" t="s">
        <v>140</v>
      </c>
    </row>
    <row r="736" spans="2:65" s="1" customFormat="1" ht="25.5" customHeight="1">
      <c r="B736" s="147"/>
      <c r="C736" s="148" t="s">
        <v>1257</v>
      </c>
      <c r="D736" s="148" t="s">
        <v>142</v>
      </c>
      <c r="E736" s="149" t="s">
        <v>1258</v>
      </c>
      <c r="F736" s="150" t="s">
        <v>1259</v>
      </c>
      <c r="G736" s="151" t="s">
        <v>281</v>
      </c>
      <c r="H736" s="152">
        <v>6.66</v>
      </c>
      <c r="I736" s="153"/>
      <c r="J736" s="153">
        <f>ROUND(I736*H736,2)</f>
        <v>0</v>
      </c>
      <c r="K736" s="150" t="s">
        <v>146</v>
      </c>
      <c r="L736" s="38"/>
      <c r="M736" s="154" t="s">
        <v>5</v>
      </c>
      <c r="N736" s="155" t="s">
        <v>43</v>
      </c>
      <c r="O736" s="156">
        <v>0.3</v>
      </c>
      <c r="P736" s="156">
        <f>O736*H736</f>
        <v>1.998</v>
      </c>
      <c r="Q736" s="156">
        <v>5.1999999999999995E-4</v>
      </c>
      <c r="R736" s="156">
        <f>Q736*H736</f>
        <v>3.4631999999999996E-3</v>
      </c>
      <c r="S736" s="156">
        <v>0</v>
      </c>
      <c r="T736" s="157">
        <f>S736*H736</f>
        <v>0</v>
      </c>
      <c r="AR736" s="24" t="s">
        <v>234</v>
      </c>
      <c r="AT736" s="24" t="s">
        <v>142</v>
      </c>
      <c r="AU736" s="24" t="s">
        <v>84</v>
      </c>
      <c r="AY736" s="24" t="s">
        <v>140</v>
      </c>
      <c r="BE736" s="158">
        <f>IF(N736="základní",J736,0)</f>
        <v>0</v>
      </c>
      <c r="BF736" s="158">
        <f>IF(N736="snížená",J736,0)</f>
        <v>0</v>
      </c>
      <c r="BG736" s="158">
        <f>IF(N736="zákl. přenesená",J736,0)</f>
        <v>0</v>
      </c>
      <c r="BH736" s="158">
        <f>IF(N736="sníž. přenesená",J736,0)</f>
        <v>0</v>
      </c>
      <c r="BI736" s="158">
        <f>IF(N736="nulová",J736,0)</f>
        <v>0</v>
      </c>
      <c r="BJ736" s="24" t="s">
        <v>77</v>
      </c>
      <c r="BK736" s="158">
        <f>ROUND(I736*H736,2)</f>
        <v>0</v>
      </c>
      <c r="BL736" s="24" t="s">
        <v>234</v>
      </c>
      <c r="BM736" s="24" t="s">
        <v>1260</v>
      </c>
    </row>
    <row r="737" spans="2:65" s="1" customFormat="1" ht="162">
      <c r="B737" s="38"/>
      <c r="D737" s="159" t="s">
        <v>149</v>
      </c>
      <c r="F737" s="160" t="s">
        <v>1250</v>
      </c>
      <c r="L737" s="38"/>
      <c r="M737" s="161"/>
      <c r="N737" s="39"/>
      <c r="O737" s="39"/>
      <c r="P737" s="39"/>
      <c r="Q737" s="39"/>
      <c r="R737" s="39"/>
      <c r="S737" s="39"/>
      <c r="T737" s="67"/>
      <c r="AT737" s="24" t="s">
        <v>149</v>
      </c>
      <c r="AU737" s="24" t="s">
        <v>84</v>
      </c>
    </row>
    <row r="738" spans="2:65" s="1" customFormat="1" ht="25.5" customHeight="1">
      <c r="B738" s="147"/>
      <c r="C738" s="148" t="s">
        <v>1261</v>
      </c>
      <c r="D738" s="148" t="s">
        <v>142</v>
      </c>
      <c r="E738" s="149" t="s">
        <v>1262</v>
      </c>
      <c r="F738" s="150" t="s">
        <v>1263</v>
      </c>
      <c r="G738" s="151" t="s">
        <v>183</v>
      </c>
      <c r="H738" s="152">
        <v>16.933</v>
      </c>
      <c r="I738" s="153"/>
      <c r="J738" s="153">
        <f>ROUND(I738*H738,2)</f>
        <v>0</v>
      </c>
      <c r="K738" s="150" t="s">
        <v>146</v>
      </c>
      <c r="L738" s="38"/>
      <c r="M738" s="154" t="s">
        <v>5</v>
      </c>
      <c r="N738" s="155" t="s">
        <v>43</v>
      </c>
      <c r="O738" s="156">
        <v>3.2000000000000001E-2</v>
      </c>
      <c r="P738" s="156">
        <f>O738*H738</f>
        <v>0.541856</v>
      </c>
      <c r="Q738" s="156">
        <v>1E-4</v>
      </c>
      <c r="R738" s="156">
        <f>Q738*H738</f>
        <v>1.6933E-3</v>
      </c>
      <c r="S738" s="156">
        <v>0</v>
      </c>
      <c r="T738" s="157">
        <f>S738*H738</f>
        <v>0</v>
      </c>
      <c r="AR738" s="24" t="s">
        <v>234</v>
      </c>
      <c r="AT738" s="24" t="s">
        <v>142</v>
      </c>
      <c r="AU738" s="24" t="s">
        <v>84</v>
      </c>
      <c r="AY738" s="24" t="s">
        <v>140</v>
      </c>
      <c r="BE738" s="158">
        <f>IF(N738="základní",J738,0)</f>
        <v>0</v>
      </c>
      <c r="BF738" s="158">
        <f>IF(N738="snížená",J738,0)</f>
        <v>0</v>
      </c>
      <c r="BG738" s="158">
        <f>IF(N738="zákl. přenesená",J738,0)</f>
        <v>0</v>
      </c>
      <c r="BH738" s="158">
        <f>IF(N738="sníž. přenesená",J738,0)</f>
        <v>0</v>
      </c>
      <c r="BI738" s="158">
        <f>IF(N738="nulová",J738,0)</f>
        <v>0</v>
      </c>
      <c r="BJ738" s="24" t="s">
        <v>77</v>
      </c>
      <c r="BK738" s="158">
        <f>ROUND(I738*H738,2)</f>
        <v>0</v>
      </c>
      <c r="BL738" s="24" t="s">
        <v>234</v>
      </c>
      <c r="BM738" s="24" t="s">
        <v>1264</v>
      </c>
    </row>
    <row r="739" spans="2:65" s="1" customFormat="1" ht="162">
      <c r="B739" s="38"/>
      <c r="D739" s="159" t="s">
        <v>149</v>
      </c>
      <c r="F739" s="160" t="s">
        <v>1250</v>
      </c>
      <c r="L739" s="38"/>
      <c r="M739" s="161"/>
      <c r="N739" s="39"/>
      <c r="O739" s="39"/>
      <c r="P739" s="39"/>
      <c r="Q739" s="39"/>
      <c r="R739" s="39"/>
      <c r="S739" s="39"/>
      <c r="T739" s="67"/>
      <c r="AT739" s="24" t="s">
        <v>149</v>
      </c>
      <c r="AU739" s="24" t="s">
        <v>84</v>
      </c>
    </row>
    <row r="740" spans="2:65" s="1" customFormat="1" ht="38.25" customHeight="1">
      <c r="B740" s="147"/>
      <c r="C740" s="148" t="s">
        <v>1265</v>
      </c>
      <c r="D740" s="148" t="s">
        <v>142</v>
      </c>
      <c r="E740" s="149" t="s">
        <v>1266</v>
      </c>
      <c r="F740" s="150" t="s">
        <v>1267</v>
      </c>
      <c r="G740" s="151" t="s">
        <v>281</v>
      </c>
      <c r="H740" s="152">
        <v>5.17</v>
      </c>
      <c r="I740" s="153"/>
      <c r="J740" s="153">
        <f>ROUND(I740*H740,2)</f>
        <v>0</v>
      </c>
      <c r="K740" s="150" t="s">
        <v>146</v>
      </c>
      <c r="L740" s="38"/>
      <c r="M740" s="154" t="s">
        <v>5</v>
      </c>
      <c r="N740" s="155" t="s">
        <v>43</v>
      </c>
      <c r="O740" s="156">
        <v>5.5E-2</v>
      </c>
      <c r="P740" s="156">
        <f>O740*H740</f>
        <v>0.28434999999999999</v>
      </c>
      <c r="Q740" s="156">
        <v>4.0000000000000003E-5</v>
      </c>
      <c r="R740" s="156">
        <f>Q740*H740</f>
        <v>2.0680000000000001E-4</v>
      </c>
      <c r="S740" s="156">
        <v>0</v>
      </c>
      <c r="T740" s="157">
        <f>S740*H740</f>
        <v>0</v>
      </c>
      <c r="AR740" s="24" t="s">
        <v>234</v>
      </c>
      <c r="AT740" s="24" t="s">
        <v>142</v>
      </c>
      <c r="AU740" s="24" t="s">
        <v>84</v>
      </c>
      <c r="AY740" s="24" t="s">
        <v>140</v>
      </c>
      <c r="BE740" s="158">
        <f>IF(N740="základní",J740,0)</f>
        <v>0</v>
      </c>
      <c r="BF740" s="158">
        <f>IF(N740="snížená",J740,0)</f>
        <v>0</v>
      </c>
      <c r="BG740" s="158">
        <f>IF(N740="zákl. přenesená",J740,0)</f>
        <v>0</v>
      </c>
      <c r="BH740" s="158">
        <f>IF(N740="sníž. přenesená",J740,0)</f>
        <v>0</v>
      </c>
      <c r="BI740" s="158">
        <f>IF(N740="nulová",J740,0)</f>
        <v>0</v>
      </c>
      <c r="BJ740" s="24" t="s">
        <v>77</v>
      </c>
      <c r="BK740" s="158">
        <f>ROUND(I740*H740,2)</f>
        <v>0</v>
      </c>
      <c r="BL740" s="24" t="s">
        <v>234</v>
      </c>
      <c r="BM740" s="24" t="s">
        <v>1268</v>
      </c>
    </row>
    <row r="741" spans="2:65" s="1" customFormat="1" ht="162">
      <c r="B741" s="38"/>
      <c r="D741" s="159" t="s">
        <v>149</v>
      </c>
      <c r="F741" s="160" t="s">
        <v>1250</v>
      </c>
      <c r="L741" s="38"/>
      <c r="M741" s="161"/>
      <c r="N741" s="39"/>
      <c r="O741" s="39"/>
      <c r="P741" s="39"/>
      <c r="Q741" s="39"/>
      <c r="R741" s="39"/>
      <c r="S741" s="39"/>
      <c r="T741" s="67"/>
      <c r="AT741" s="24" t="s">
        <v>149</v>
      </c>
      <c r="AU741" s="24" t="s">
        <v>84</v>
      </c>
    </row>
    <row r="742" spans="2:65" s="1" customFormat="1" ht="25.5" customHeight="1">
      <c r="B742" s="147"/>
      <c r="C742" s="148" t="s">
        <v>1269</v>
      </c>
      <c r="D742" s="148" t="s">
        <v>142</v>
      </c>
      <c r="E742" s="149" t="s">
        <v>1270</v>
      </c>
      <c r="F742" s="150" t="s">
        <v>1271</v>
      </c>
      <c r="G742" s="151" t="s">
        <v>183</v>
      </c>
      <c r="H742" s="152">
        <v>16.933</v>
      </c>
      <c r="I742" s="153"/>
      <c r="J742" s="153">
        <f>ROUND(I742*H742,2)</f>
        <v>0</v>
      </c>
      <c r="K742" s="150" t="s">
        <v>146</v>
      </c>
      <c r="L742" s="38"/>
      <c r="M742" s="154" t="s">
        <v>5</v>
      </c>
      <c r="N742" s="155" t="s">
        <v>43</v>
      </c>
      <c r="O742" s="156">
        <v>7.4999999999999997E-2</v>
      </c>
      <c r="P742" s="156">
        <f>O742*H742</f>
        <v>1.2699749999999999</v>
      </c>
      <c r="Q742" s="156">
        <v>1E-4</v>
      </c>
      <c r="R742" s="156">
        <f>Q742*H742</f>
        <v>1.6933E-3</v>
      </c>
      <c r="S742" s="156">
        <v>0</v>
      </c>
      <c r="T742" s="157">
        <f>S742*H742</f>
        <v>0</v>
      </c>
      <c r="AR742" s="24" t="s">
        <v>234</v>
      </c>
      <c r="AT742" s="24" t="s">
        <v>142</v>
      </c>
      <c r="AU742" s="24" t="s">
        <v>84</v>
      </c>
      <c r="AY742" s="24" t="s">
        <v>140</v>
      </c>
      <c r="BE742" s="158">
        <f>IF(N742="základní",J742,0)</f>
        <v>0</v>
      </c>
      <c r="BF742" s="158">
        <f>IF(N742="snížená",J742,0)</f>
        <v>0</v>
      </c>
      <c r="BG742" s="158">
        <f>IF(N742="zákl. přenesená",J742,0)</f>
        <v>0</v>
      </c>
      <c r="BH742" s="158">
        <f>IF(N742="sníž. přenesená",J742,0)</f>
        <v>0</v>
      </c>
      <c r="BI742" s="158">
        <f>IF(N742="nulová",J742,0)</f>
        <v>0</v>
      </c>
      <c r="BJ742" s="24" t="s">
        <v>77</v>
      </c>
      <c r="BK742" s="158">
        <f>ROUND(I742*H742,2)</f>
        <v>0</v>
      </c>
      <c r="BL742" s="24" t="s">
        <v>234</v>
      </c>
      <c r="BM742" s="24" t="s">
        <v>1272</v>
      </c>
    </row>
    <row r="743" spans="2:65" s="1" customFormat="1" ht="162">
      <c r="B743" s="38"/>
      <c r="D743" s="159" t="s">
        <v>149</v>
      </c>
      <c r="F743" s="160" t="s">
        <v>1250</v>
      </c>
      <c r="L743" s="38"/>
      <c r="M743" s="161"/>
      <c r="N743" s="39"/>
      <c r="O743" s="39"/>
      <c r="P743" s="39"/>
      <c r="Q743" s="39"/>
      <c r="R743" s="39"/>
      <c r="S743" s="39"/>
      <c r="T743" s="67"/>
      <c r="AT743" s="24" t="s">
        <v>149</v>
      </c>
      <c r="AU743" s="24" t="s">
        <v>84</v>
      </c>
    </row>
    <row r="744" spans="2:65" s="1" customFormat="1" ht="38.25" customHeight="1">
      <c r="B744" s="147"/>
      <c r="C744" s="148" t="s">
        <v>1273</v>
      </c>
      <c r="D744" s="148" t="s">
        <v>142</v>
      </c>
      <c r="E744" s="149" t="s">
        <v>1274</v>
      </c>
      <c r="F744" s="150" t="s">
        <v>1275</v>
      </c>
      <c r="G744" s="151" t="s">
        <v>183</v>
      </c>
      <c r="H744" s="152">
        <v>28.704999999999998</v>
      </c>
      <c r="I744" s="153"/>
      <c r="J744" s="153">
        <f>ROUND(I744*H744,2)</f>
        <v>0</v>
      </c>
      <c r="K744" s="150" t="s">
        <v>5</v>
      </c>
      <c r="L744" s="38"/>
      <c r="M744" s="154" t="s">
        <v>5</v>
      </c>
      <c r="N744" s="155" t="s">
        <v>43</v>
      </c>
      <c r="O744" s="156">
        <v>1.0589999999999999</v>
      </c>
      <c r="P744" s="156">
        <f>O744*H744</f>
        <v>30.398594999999997</v>
      </c>
      <c r="Q744" s="156">
        <v>3.449E-2</v>
      </c>
      <c r="R744" s="156">
        <f>Q744*H744</f>
        <v>0.99003544999999993</v>
      </c>
      <c r="S744" s="156">
        <v>0</v>
      </c>
      <c r="T744" s="157">
        <f>S744*H744</f>
        <v>0</v>
      </c>
      <c r="AR744" s="24" t="s">
        <v>234</v>
      </c>
      <c r="AT744" s="24" t="s">
        <v>142</v>
      </c>
      <c r="AU744" s="24" t="s">
        <v>84</v>
      </c>
      <c r="AY744" s="24" t="s">
        <v>140</v>
      </c>
      <c r="BE744" s="158">
        <f>IF(N744="základní",J744,0)</f>
        <v>0</v>
      </c>
      <c r="BF744" s="158">
        <f>IF(N744="snížená",J744,0)</f>
        <v>0</v>
      </c>
      <c r="BG744" s="158">
        <f>IF(N744="zákl. přenesená",J744,0)</f>
        <v>0</v>
      </c>
      <c r="BH744" s="158">
        <f>IF(N744="sníž. přenesená",J744,0)</f>
        <v>0</v>
      </c>
      <c r="BI744" s="158">
        <f>IF(N744="nulová",J744,0)</f>
        <v>0</v>
      </c>
      <c r="BJ744" s="24" t="s">
        <v>77</v>
      </c>
      <c r="BK744" s="158">
        <f>ROUND(I744*H744,2)</f>
        <v>0</v>
      </c>
      <c r="BL744" s="24" t="s">
        <v>234</v>
      </c>
      <c r="BM744" s="24" t="s">
        <v>1276</v>
      </c>
    </row>
    <row r="745" spans="2:65" s="1" customFormat="1" ht="135">
      <c r="B745" s="38"/>
      <c r="D745" s="159" t="s">
        <v>149</v>
      </c>
      <c r="F745" s="160" t="s">
        <v>1277</v>
      </c>
      <c r="L745" s="38"/>
      <c r="M745" s="161"/>
      <c r="N745" s="39"/>
      <c r="O745" s="39"/>
      <c r="P745" s="39"/>
      <c r="Q745" s="39"/>
      <c r="R745" s="39"/>
      <c r="S745" s="39"/>
      <c r="T745" s="67"/>
      <c r="AT745" s="24" t="s">
        <v>149</v>
      </c>
      <c r="AU745" s="24" t="s">
        <v>84</v>
      </c>
    </row>
    <row r="746" spans="2:65" s="11" customFormat="1">
      <c r="B746" s="162"/>
      <c r="D746" s="159" t="s">
        <v>151</v>
      </c>
      <c r="E746" s="163" t="s">
        <v>5</v>
      </c>
      <c r="F746" s="164" t="s">
        <v>1278</v>
      </c>
      <c r="H746" s="165">
        <v>13.72</v>
      </c>
      <c r="L746" s="162"/>
      <c r="M746" s="166"/>
      <c r="N746" s="167"/>
      <c r="O746" s="167"/>
      <c r="P746" s="167"/>
      <c r="Q746" s="167"/>
      <c r="R746" s="167"/>
      <c r="S746" s="167"/>
      <c r="T746" s="168"/>
      <c r="AT746" s="163" t="s">
        <v>151</v>
      </c>
      <c r="AU746" s="163" t="s">
        <v>84</v>
      </c>
      <c r="AV746" s="11" t="s">
        <v>84</v>
      </c>
      <c r="AW746" s="11" t="s">
        <v>35</v>
      </c>
      <c r="AX746" s="11" t="s">
        <v>72</v>
      </c>
      <c r="AY746" s="163" t="s">
        <v>140</v>
      </c>
    </row>
    <row r="747" spans="2:65" s="11" customFormat="1">
      <c r="B747" s="162"/>
      <c r="D747" s="159" t="s">
        <v>151</v>
      </c>
      <c r="E747" s="163" t="s">
        <v>5</v>
      </c>
      <c r="F747" s="164" t="s">
        <v>1279</v>
      </c>
      <c r="H747" s="165">
        <v>14.984999999999999</v>
      </c>
      <c r="L747" s="162"/>
      <c r="M747" s="166"/>
      <c r="N747" s="167"/>
      <c r="O747" s="167"/>
      <c r="P747" s="167"/>
      <c r="Q747" s="167"/>
      <c r="R747" s="167"/>
      <c r="S747" s="167"/>
      <c r="T747" s="168"/>
      <c r="AT747" s="163" t="s">
        <v>151</v>
      </c>
      <c r="AU747" s="163" t="s">
        <v>84</v>
      </c>
      <c r="AV747" s="11" t="s">
        <v>84</v>
      </c>
      <c r="AW747" s="11" t="s">
        <v>35</v>
      </c>
      <c r="AX747" s="11" t="s">
        <v>72</v>
      </c>
      <c r="AY747" s="163" t="s">
        <v>140</v>
      </c>
    </row>
    <row r="748" spans="2:65" s="12" customFormat="1">
      <c r="B748" s="169"/>
      <c r="D748" s="159" t="s">
        <v>151</v>
      </c>
      <c r="E748" s="170" t="s">
        <v>5</v>
      </c>
      <c r="F748" s="171" t="s">
        <v>153</v>
      </c>
      <c r="H748" s="172">
        <v>28.704999999999998</v>
      </c>
      <c r="L748" s="169"/>
      <c r="M748" s="173"/>
      <c r="N748" s="174"/>
      <c r="O748" s="174"/>
      <c r="P748" s="174"/>
      <c r="Q748" s="174"/>
      <c r="R748" s="174"/>
      <c r="S748" s="174"/>
      <c r="T748" s="175"/>
      <c r="AT748" s="170" t="s">
        <v>151</v>
      </c>
      <c r="AU748" s="170" t="s">
        <v>84</v>
      </c>
      <c r="AV748" s="12" t="s">
        <v>147</v>
      </c>
      <c r="AW748" s="12" t="s">
        <v>35</v>
      </c>
      <c r="AX748" s="12" t="s">
        <v>77</v>
      </c>
      <c r="AY748" s="170" t="s">
        <v>140</v>
      </c>
    </row>
    <row r="749" spans="2:65" s="1" customFormat="1" ht="25.5" customHeight="1">
      <c r="B749" s="147"/>
      <c r="C749" s="148" t="s">
        <v>1280</v>
      </c>
      <c r="D749" s="148" t="s">
        <v>142</v>
      </c>
      <c r="E749" s="149" t="s">
        <v>1281</v>
      </c>
      <c r="F749" s="150" t="s">
        <v>1282</v>
      </c>
      <c r="G749" s="151" t="s">
        <v>281</v>
      </c>
      <c r="H749" s="152">
        <v>6.66</v>
      </c>
      <c r="I749" s="153"/>
      <c r="J749" s="153">
        <f>ROUND(I749*H749,2)</f>
        <v>0</v>
      </c>
      <c r="K749" s="150" t="s">
        <v>146</v>
      </c>
      <c r="L749" s="38"/>
      <c r="M749" s="154" t="s">
        <v>5</v>
      </c>
      <c r="N749" s="155" t="s">
        <v>43</v>
      </c>
      <c r="O749" s="156">
        <v>0.45</v>
      </c>
      <c r="P749" s="156">
        <f>O749*H749</f>
        <v>2.9970000000000003</v>
      </c>
      <c r="Q749" s="156">
        <v>1.0300000000000001E-3</v>
      </c>
      <c r="R749" s="156">
        <f>Q749*H749</f>
        <v>6.859800000000001E-3</v>
      </c>
      <c r="S749" s="156">
        <v>0</v>
      </c>
      <c r="T749" s="157">
        <f>S749*H749</f>
        <v>0</v>
      </c>
      <c r="AR749" s="24" t="s">
        <v>234</v>
      </c>
      <c r="AT749" s="24" t="s">
        <v>142</v>
      </c>
      <c r="AU749" s="24" t="s">
        <v>84</v>
      </c>
      <c r="AY749" s="24" t="s">
        <v>140</v>
      </c>
      <c r="BE749" s="158">
        <f>IF(N749="základní",J749,0)</f>
        <v>0</v>
      </c>
      <c r="BF749" s="158">
        <f>IF(N749="snížená",J749,0)</f>
        <v>0</v>
      </c>
      <c r="BG749" s="158">
        <f>IF(N749="zákl. přenesená",J749,0)</f>
        <v>0</v>
      </c>
      <c r="BH749" s="158">
        <f>IF(N749="sníž. přenesená",J749,0)</f>
        <v>0</v>
      </c>
      <c r="BI749" s="158">
        <f>IF(N749="nulová",J749,0)</f>
        <v>0</v>
      </c>
      <c r="BJ749" s="24" t="s">
        <v>77</v>
      </c>
      <c r="BK749" s="158">
        <f>ROUND(I749*H749,2)</f>
        <v>0</v>
      </c>
      <c r="BL749" s="24" t="s">
        <v>234</v>
      </c>
      <c r="BM749" s="24" t="s">
        <v>1283</v>
      </c>
    </row>
    <row r="750" spans="2:65" s="1" customFormat="1" ht="135">
      <c r="B750" s="38"/>
      <c r="D750" s="159" t="s">
        <v>149</v>
      </c>
      <c r="F750" s="160" t="s">
        <v>1277</v>
      </c>
      <c r="L750" s="38"/>
      <c r="M750" s="161"/>
      <c r="N750" s="39"/>
      <c r="O750" s="39"/>
      <c r="P750" s="39"/>
      <c r="Q750" s="39"/>
      <c r="R750" s="39"/>
      <c r="S750" s="39"/>
      <c r="T750" s="67"/>
      <c r="AT750" s="24" t="s">
        <v>149</v>
      </c>
      <c r="AU750" s="24" t="s">
        <v>84</v>
      </c>
    </row>
    <row r="751" spans="2:65" s="11" customFormat="1">
      <c r="B751" s="162"/>
      <c r="D751" s="159" t="s">
        <v>151</v>
      </c>
      <c r="E751" s="163" t="s">
        <v>5</v>
      </c>
      <c r="F751" s="164" t="s">
        <v>1284</v>
      </c>
      <c r="H751" s="165">
        <v>6.66</v>
      </c>
      <c r="L751" s="162"/>
      <c r="M751" s="166"/>
      <c r="N751" s="167"/>
      <c r="O751" s="167"/>
      <c r="P751" s="167"/>
      <c r="Q751" s="167"/>
      <c r="R751" s="167"/>
      <c r="S751" s="167"/>
      <c r="T751" s="168"/>
      <c r="AT751" s="163" t="s">
        <v>151</v>
      </c>
      <c r="AU751" s="163" t="s">
        <v>84</v>
      </c>
      <c r="AV751" s="11" t="s">
        <v>84</v>
      </c>
      <c r="AW751" s="11" t="s">
        <v>35</v>
      </c>
      <c r="AX751" s="11" t="s">
        <v>72</v>
      </c>
      <c r="AY751" s="163" t="s">
        <v>140</v>
      </c>
    </row>
    <row r="752" spans="2:65" s="12" customFormat="1">
      <c r="B752" s="169"/>
      <c r="D752" s="159" t="s">
        <v>151</v>
      </c>
      <c r="E752" s="170" t="s">
        <v>5</v>
      </c>
      <c r="F752" s="171" t="s">
        <v>153</v>
      </c>
      <c r="H752" s="172">
        <v>6.66</v>
      </c>
      <c r="L752" s="169"/>
      <c r="M752" s="173"/>
      <c r="N752" s="174"/>
      <c r="O752" s="174"/>
      <c r="P752" s="174"/>
      <c r="Q752" s="174"/>
      <c r="R752" s="174"/>
      <c r="S752" s="174"/>
      <c r="T752" s="175"/>
      <c r="AT752" s="170" t="s">
        <v>151</v>
      </c>
      <c r="AU752" s="170" t="s">
        <v>84</v>
      </c>
      <c r="AV752" s="12" t="s">
        <v>147</v>
      </c>
      <c r="AW752" s="12" t="s">
        <v>35</v>
      </c>
      <c r="AX752" s="12" t="s">
        <v>77</v>
      </c>
      <c r="AY752" s="170" t="s">
        <v>140</v>
      </c>
    </row>
    <row r="753" spans="2:65" s="1" customFormat="1" ht="25.5" customHeight="1">
      <c r="B753" s="147"/>
      <c r="C753" s="148" t="s">
        <v>1285</v>
      </c>
      <c r="D753" s="148" t="s">
        <v>142</v>
      </c>
      <c r="E753" s="149" t="s">
        <v>1286</v>
      </c>
      <c r="F753" s="150" t="s">
        <v>1287</v>
      </c>
      <c r="G753" s="151" t="s">
        <v>281</v>
      </c>
      <c r="H753" s="152">
        <v>8.6199999999999992</v>
      </c>
      <c r="I753" s="153"/>
      <c r="J753" s="153">
        <f>ROUND(I753*H753,2)</f>
        <v>0</v>
      </c>
      <c r="K753" s="150" t="s">
        <v>146</v>
      </c>
      <c r="L753" s="38"/>
      <c r="M753" s="154" t="s">
        <v>5</v>
      </c>
      <c r="N753" s="155" t="s">
        <v>43</v>
      </c>
      <c r="O753" s="156">
        <v>0.75</v>
      </c>
      <c r="P753" s="156">
        <f>O753*H753</f>
        <v>6.4649999999999999</v>
      </c>
      <c r="Q753" s="156">
        <v>0</v>
      </c>
      <c r="R753" s="156">
        <f>Q753*H753</f>
        <v>0</v>
      </c>
      <c r="S753" s="156">
        <v>0</v>
      </c>
      <c r="T753" s="157">
        <f>S753*H753</f>
        <v>0</v>
      </c>
      <c r="AR753" s="24" t="s">
        <v>234</v>
      </c>
      <c r="AT753" s="24" t="s">
        <v>142</v>
      </c>
      <c r="AU753" s="24" t="s">
        <v>84</v>
      </c>
      <c r="AY753" s="24" t="s">
        <v>140</v>
      </c>
      <c r="BE753" s="158">
        <f>IF(N753="základní",J753,0)</f>
        <v>0</v>
      </c>
      <c r="BF753" s="158">
        <f>IF(N753="snížená",J753,0)</f>
        <v>0</v>
      </c>
      <c r="BG753" s="158">
        <f>IF(N753="zákl. přenesená",J753,0)</f>
        <v>0</v>
      </c>
      <c r="BH753" s="158">
        <f>IF(N753="sníž. přenesená",J753,0)</f>
        <v>0</v>
      </c>
      <c r="BI753" s="158">
        <f>IF(N753="nulová",J753,0)</f>
        <v>0</v>
      </c>
      <c r="BJ753" s="24" t="s">
        <v>77</v>
      </c>
      <c r="BK753" s="158">
        <f>ROUND(I753*H753,2)</f>
        <v>0</v>
      </c>
      <c r="BL753" s="24" t="s">
        <v>234</v>
      </c>
      <c r="BM753" s="24" t="s">
        <v>1288</v>
      </c>
    </row>
    <row r="754" spans="2:65" s="1" customFormat="1" ht="135">
      <c r="B754" s="38"/>
      <c r="D754" s="159" t="s">
        <v>149</v>
      </c>
      <c r="F754" s="160" t="s">
        <v>1277</v>
      </c>
      <c r="L754" s="38"/>
      <c r="M754" s="161"/>
      <c r="N754" s="39"/>
      <c r="O754" s="39"/>
      <c r="P754" s="39"/>
      <c r="Q754" s="39"/>
      <c r="R754" s="39"/>
      <c r="S754" s="39"/>
      <c r="T754" s="67"/>
      <c r="AT754" s="24" t="s">
        <v>149</v>
      </c>
      <c r="AU754" s="24" t="s">
        <v>84</v>
      </c>
    </row>
    <row r="755" spans="2:65" s="1" customFormat="1" ht="25.5" customHeight="1">
      <c r="B755" s="147"/>
      <c r="C755" s="148" t="s">
        <v>1289</v>
      </c>
      <c r="D755" s="148" t="s">
        <v>142</v>
      </c>
      <c r="E755" s="149" t="s">
        <v>1290</v>
      </c>
      <c r="F755" s="150" t="s">
        <v>1291</v>
      </c>
      <c r="G755" s="151" t="s">
        <v>183</v>
      </c>
      <c r="H755" s="152">
        <v>57.41</v>
      </c>
      <c r="I755" s="153"/>
      <c r="J755" s="153">
        <f>ROUND(I755*H755,2)</f>
        <v>0</v>
      </c>
      <c r="K755" s="150" t="s">
        <v>146</v>
      </c>
      <c r="L755" s="38"/>
      <c r="M755" s="154" t="s">
        <v>5</v>
      </c>
      <c r="N755" s="155" t="s">
        <v>43</v>
      </c>
      <c r="O755" s="156">
        <v>6.4000000000000001E-2</v>
      </c>
      <c r="P755" s="156">
        <f>O755*H755</f>
        <v>3.6742399999999997</v>
      </c>
      <c r="Q755" s="156">
        <v>2.0000000000000001E-4</v>
      </c>
      <c r="R755" s="156">
        <f>Q755*H755</f>
        <v>1.1481999999999999E-2</v>
      </c>
      <c r="S755" s="156">
        <v>0</v>
      </c>
      <c r="T755" s="157">
        <f>S755*H755</f>
        <v>0</v>
      </c>
      <c r="AR755" s="24" t="s">
        <v>234</v>
      </c>
      <c r="AT755" s="24" t="s">
        <v>142</v>
      </c>
      <c r="AU755" s="24" t="s">
        <v>84</v>
      </c>
      <c r="AY755" s="24" t="s">
        <v>140</v>
      </c>
      <c r="BE755" s="158">
        <f>IF(N755="základní",J755,0)</f>
        <v>0</v>
      </c>
      <c r="BF755" s="158">
        <f>IF(N755="snížená",J755,0)</f>
        <v>0</v>
      </c>
      <c r="BG755" s="158">
        <f>IF(N755="zákl. přenesená",J755,0)</f>
        <v>0</v>
      </c>
      <c r="BH755" s="158">
        <f>IF(N755="sníž. přenesená",J755,0)</f>
        <v>0</v>
      </c>
      <c r="BI755" s="158">
        <f>IF(N755="nulová",J755,0)</f>
        <v>0</v>
      </c>
      <c r="BJ755" s="24" t="s">
        <v>77</v>
      </c>
      <c r="BK755" s="158">
        <f>ROUND(I755*H755,2)</f>
        <v>0</v>
      </c>
      <c r="BL755" s="24" t="s">
        <v>234</v>
      </c>
      <c r="BM755" s="24" t="s">
        <v>1292</v>
      </c>
    </row>
    <row r="756" spans="2:65" s="1" customFormat="1" ht="135">
      <c r="B756" s="38"/>
      <c r="D756" s="159" t="s">
        <v>149</v>
      </c>
      <c r="F756" s="160" t="s">
        <v>1277</v>
      </c>
      <c r="L756" s="38"/>
      <c r="M756" s="161"/>
      <c r="N756" s="39"/>
      <c r="O756" s="39"/>
      <c r="P756" s="39"/>
      <c r="Q756" s="39"/>
      <c r="R756" s="39"/>
      <c r="S756" s="39"/>
      <c r="T756" s="67"/>
      <c r="AT756" s="24" t="s">
        <v>149</v>
      </c>
      <c r="AU756" s="24" t="s">
        <v>84</v>
      </c>
    </row>
    <row r="757" spans="2:65" s="11" customFormat="1">
      <c r="B757" s="162"/>
      <c r="D757" s="159" t="s">
        <v>151</v>
      </c>
      <c r="E757" s="163" t="s">
        <v>5</v>
      </c>
      <c r="F757" s="164" t="s">
        <v>1293</v>
      </c>
      <c r="H757" s="165">
        <v>57.41</v>
      </c>
      <c r="L757" s="162"/>
      <c r="M757" s="166"/>
      <c r="N757" s="167"/>
      <c r="O757" s="167"/>
      <c r="P757" s="167"/>
      <c r="Q757" s="167"/>
      <c r="R757" s="167"/>
      <c r="S757" s="167"/>
      <c r="T757" s="168"/>
      <c r="AT757" s="163" t="s">
        <v>151</v>
      </c>
      <c r="AU757" s="163" t="s">
        <v>84</v>
      </c>
      <c r="AV757" s="11" t="s">
        <v>84</v>
      </c>
      <c r="AW757" s="11" t="s">
        <v>35</v>
      </c>
      <c r="AX757" s="11" t="s">
        <v>72</v>
      </c>
      <c r="AY757" s="163" t="s">
        <v>140</v>
      </c>
    </row>
    <row r="758" spans="2:65" s="12" customFormat="1">
      <c r="B758" s="169"/>
      <c r="D758" s="159" t="s">
        <v>151</v>
      </c>
      <c r="E758" s="170" t="s">
        <v>5</v>
      </c>
      <c r="F758" s="171" t="s">
        <v>153</v>
      </c>
      <c r="H758" s="172">
        <v>57.41</v>
      </c>
      <c r="L758" s="169"/>
      <c r="M758" s="173"/>
      <c r="N758" s="174"/>
      <c r="O758" s="174"/>
      <c r="P758" s="174"/>
      <c r="Q758" s="174"/>
      <c r="R758" s="174"/>
      <c r="S758" s="174"/>
      <c r="T758" s="175"/>
      <c r="AT758" s="170" t="s">
        <v>151</v>
      </c>
      <c r="AU758" s="170" t="s">
        <v>84</v>
      </c>
      <c r="AV758" s="12" t="s">
        <v>147</v>
      </c>
      <c r="AW758" s="12" t="s">
        <v>35</v>
      </c>
      <c r="AX758" s="12" t="s">
        <v>77</v>
      </c>
      <c r="AY758" s="170" t="s">
        <v>140</v>
      </c>
    </row>
    <row r="759" spans="2:65" s="1" customFormat="1" ht="38.25" customHeight="1">
      <c r="B759" s="147"/>
      <c r="C759" s="148" t="s">
        <v>1294</v>
      </c>
      <c r="D759" s="148" t="s">
        <v>142</v>
      </c>
      <c r="E759" s="149" t="s">
        <v>1295</v>
      </c>
      <c r="F759" s="150" t="s">
        <v>1296</v>
      </c>
      <c r="G759" s="151" t="s">
        <v>281</v>
      </c>
      <c r="H759" s="152">
        <v>8.6199999999999992</v>
      </c>
      <c r="I759" s="153"/>
      <c r="J759" s="153">
        <f>ROUND(I759*H759,2)</f>
        <v>0</v>
      </c>
      <c r="K759" s="150" t="s">
        <v>146</v>
      </c>
      <c r="L759" s="38"/>
      <c r="M759" s="154" t="s">
        <v>5</v>
      </c>
      <c r="N759" s="155" t="s">
        <v>43</v>
      </c>
      <c r="O759" s="156">
        <v>0.10100000000000001</v>
      </c>
      <c r="P759" s="156">
        <f>O759*H759</f>
        <v>0.87061999999999995</v>
      </c>
      <c r="Q759" s="156">
        <v>4.0000000000000003E-5</v>
      </c>
      <c r="R759" s="156">
        <f>Q759*H759</f>
        <v>3.4479999999999998E-4</v>
      </c>
      <c r="S759" s="156">
        <v>0</v>
      </c>
      <c r="T759" s="157">
        <f>S759*H759</f>
        <v>0</v>
      </c>
      <c r="AR759" s="24" t="s">
        <v>234</v>
      </c>
      <c r="AT759" s="24" t="s">
        <v>142</v>
      </c>
      <c r="AU759" s="24" t="s">
        <v>84</v>
      </c>
      <c r="AY759" s="24" t="s">
        <v>140</v>
      </c>
      <c r="BE759" s="158">
        <f>IF(N759="základní",J759,0)</f>
        <v>0</v>
      </c>
      <c r="BF759" s="158">
        <f>IF(N759="snížená",J759,0)</f>
        <v>0</v>
      </c>
      <c r="BG759" s="158">
        <f>IF(N759="zákl. přenesená",J759,0)</f>
        <v>0</v>
      </c>
      <c r="BH759" s="158">
        <f>IF(N759="sníž. přenesená",J759,0)</f>
        <v>0</v>
      </c>
      <c r="BI759" s="158">
        <f>IF(N759="nulová",J759,0)</f>
        <v>0</v>
      </c>
      <c r="BJ759" s="24" t="s">
        <v>77</v>
      </c>
      <c r="BK759" s="158">
        <f>ROUND(I759*H759,2)</f>
        <v>0</v>
      </c>
      <c r="BL759" s="24" t="s">
        <v>234</v>
      </c>
      <c r="BM759" s="24" t="s">
        <v>1297</v>
      </c>
    </row>
    <row r="760" spans="2:65" s="1" customFormat="1" ht="135">
      <c r="B760" s="38"/>
      <c r="D760" s="159" t="s">
        <v>149</v>
      </c>
      <c r="F760" s="160" t="s">
        <v>1277</v>
      </c>
      <c r="L760" s="38"/>
      <c r="M760" s="161"/>
      <c r="N760" s="39"/>
      <c r="O760" s="39"/>
      <c r="P760" s="39"/>
      <c r="Q760" s="39"/>
      <c r="R760" s="39"/>
      <c r="S760" s="39"/>
      <c r="T760" s="67"/>
      <c r="AT760" s="24" t="s">
        <v>149</v>
      </c>
      <c r="AU760" s="24" t="s">
        <v>84</v>
      </c>
    </row>
    <row r="761" spans="2:65" s="1" customFormat="1" ht="25.5" customHeight="1">
      <c r="B761" s="147"/>
      <c r="C761" s="148" t="s">
        <v>1298</v>
      </c>
      <c r="D761" s="148" t="s">
        <v>142</v>
      </c>
      <c r="E761" s="149" t="s">
        <v>1299</v>
      </c>
      <c r="F761" s="150" t="s">
        <v>1300</v>
      </c>
      <c r="G761" s="151" t="s">
        <v>281</v>
      </c>
      <c r="H761" s="152">
        <v>17.97</v>
      </c>
      <c r="I761" s="153"/>
      <c r="J761" s="153">
        <f>ROUND(I761*H761,2)</f>
        <v>0</v>
      </c>
      <c r="K761" s="150" t="s">
        <v>146</v>
      </c>
      <c r="L761" s="38"/>
      <c r="M761" s="154" t="s">
        <v>5</v>
      </c>
      <c r="N761" s="155" t="s">
        <v>43</v>
      </c>
      <c r="O761" s="156">
        <v>5.7000000000000002E-2</v>
      </c>
      <c r="P761" s="156">
        <f>O761*H761</f>
        <v>1.0242899999999999</v>
      </c>
      <c r="Q761" s="156">
        <v>1.3999999999999999E-4</v>
      </c>
      <c r="R761" s="156">
        <f>Q761*H761</f>
        <v>2.5157999999999995E-3</v>
      </c>
      <c r="S761" s="156">
        <v>0</v>
      </c>
      <c r="T761" s="157">
        <f>S761*H761</f>
        <v>0</v>
      </c>
      <c r="AR761" s="24" t="s">
        <v>234</v>
      </c>
      <c r="AT761" s="24" t="s">
        <v>142</v>
      </c>
      <c r="AU761" s="24" t="s">
        <v>84</v>
      </c>
      <c r="AY761" s="24" t="s">
        <v>140</v>
      </c>
      <c r="BE761" s="158">
        <f>IF(N761="základní",J761,0)</f>
        <v>0</v>
      </c>
      <c r="BF761" s="158">
        <f>IF(N761="snížená",J761,0)</f>
        <v>0</v>
      </c>
      <c r="BG761" s="158">
        <f>IF(N761="zákl. přenesená",J761,0)</f>
        <v>0</v>
      </c>
      <c r="BH761" s="158">
        <f>IF(N761="sníž. přenesená",J761,0)</f>
        <v>0</v>
      </c>
      <c r="BI761" s="158">
        <f>IF(N761="nulová",J761,0)</f>
        <v>0</v>
      </c>
      <c r="BJ761" s="24" t="s">
        <v>77</v>
      </c>
      <c r="BK761" s="158">
        <f>ROUND(I761*H761,2)</f>
        <v>0</v>
      </c>
      <c r="BL761" s="24" t="s">
        <v>234</v>
      </c>
      <c r="BM761" s="24" t="s">
        <v>1301</v>
      </c>
    </row>
    <row r="762" spans="2:65" s="1" customFormat="1" ht="135">
      <c r="B762" s="38"/>
      <c r="D762" s="159" t="s">
        <v>149</v>
      </c>
      <c r="F762" s="160" t="s">
        <v>1277</v>
      </c>
      <c r="L762" s="38"/>
      <c r="M762" s="161"/>
      <c r="N762" s="39"/>
      <c r="O762" s="39"/>
      <c r="P762" s="39"/>
      <c r="Q762" s="39"/>
      <c r="R762" s="39"/>
      <c r="S762" s="39"/>
      <c r="T762" s="67"/>
      <c r="AT762" s="24" t="s">
        <v>149</v>
      </c>
      <c r="AU762" s="24" t="s">
        <v>84</v>
      </c>
    </row>
    <row r="763" spans="2:65" s="11" customFormat="1">
      <c r="B763" s="162"/>
      <c r="D763" s="159" t="s">
        <v>151</v>
      </c>
      <c r="E763" s="163" t="s">
        <v>5</v>
      </c>
      <c r="F763" s="164" t="s">
        <v>1302</v>
      </c>
      <c r="H763" s="165">
        <v>17.97</v>
      </c>
      <c r="L763" s="162"/>
      <c r="M763" s="166"/>
      <c r="N763" s="167"/>
      <c r="O763" s="167"/>
      <c r="P763" s="167"/>
      <c r="Q763" s="167"/>
      <c r="R763" s="167"/>
      <c r="S763" s="167"/>
      <c r="T763" s="168"/>
      <c r="AT763" s="163" t="s">
        <v>151</v>
      </c>
      <c r="AU763" s="163" t="s">
        <v>84</v>
      </c>
      <c r="AV763" s="11" t="s">
        <v>84</v>
      </c>
      <c r="AW763" s="11" t="s">
        <v>35</v>
      </c>
      <c r="AX763" s="11" t="s">
        <v>72</v>
      </c>
      <c r="AY763" s="163" t="s">
        <v>140</v>
      </c>
    </row>
    <row r="764" spans="2:65" s="12" customFormat="1">
      <c r="B764" s="169"/>
      <c r="D764" s="159" t="s">
        <v>151</v>
      </c>
      <c r="E764" s="170" t="s">
        <v>5</v>
      </c>
      <c r="F764" s="171" t="s">
        <v>153</v>
      </c>
      <c r="H764" s="172">
        <v>17.97</v>
      </c>
      <c r="L764" s="169"/>
      <c r="M764" s="173"/>
      <c r="N764" s="174"/>
      <c r="O764" s="174"/>
      <c r="P764" s="174"/>
      <c r="Q764" s="174"/>
      <c r="R764" s="174"/>
      <c r="S764" s="174"/>
      <c r="T764" s="175"/>
      <c r="AT764" s="170" t="s">
        <v>151</v>
      </c>
      <c r="AU764" s="170" t="s">
        <v>84</v>
      </c>
      <c r="AV764" s="12" t="s">
        <v>147</v>
      </c>
      <c r="AW764" s="12" t="s">
        <v>35</v>
      </c>
      <c r="AX764" s="12" t="s">
        <v>77</v>
      </c>
      <c r="AY764" s="170" t="s">
        <v>140</v>
      </c>
    </row>
    <row r="765" spans="2:65" s="1" customFormat="1" ht="25.5" customHeight="1">
      <c r="B765" s="147"/>
      <c r="C765" s="148" t="s">
        <v>1303</v>
      </c>
      <c r="D765" s="148" t="s">
        <v>142</v>
      </c>
      <c r="E765" s="149" t="s">
        <v>1304</v>
      </c>
      <c r="F765" s="150" t="s">
        <v>1305</v>
      </c>
      <c r="G765" s="151" t="s">
        <v>183</v>
      </c>
      <c r="H765" s="152">
        <v>57.41</v>
      </c>
      <c r="I765" s="153"/>
      <c r="J765" s="153">
        <f>ROUND(I765*H765,2)</f>
        <v>0</v>
      </c>
      <c r="K765" s="150" t="s">
        <v>146</v>
      </c>
      <c r="L765" s="38"/>
      <c r="M765" s="154" t="s">
        <v>5</v>
      </c>
      <c r="N765" s="155" t="s">
        <v>43</v>
      </c>
      <c r="O765" s="156">
        <v>0.5</v>
      </c>
      <c r="P765" s="156">
        <f>O765*H765</f>
        <v>28.704999999999998</v>
      </c>
      <c r="Q765" s="156">
        <v>5.0000000000000001E-4</v>
      </c>
      <c r="R765" s="156">
        <f>Q765*H765</f>
        <v>2.8704999999999998E-2</v>
      </c>
      <c r="S765" s="156">
        <v>0</v>
      </c>
      <c r="T765" s="157">
        <f>S765*H765</f>
        <v>0</v>
      </c>
      <c r="AR765" s="24" t="s">
        <v>234</v>
      </c>
      <c r="AT765" s="24" t="s">
        <v>142</v>
      </c>
      <c r="AU765" s="24" t="s">
        <v>84</v>
      </c>
      <c r="AY765" s="24" t="s">
        <v>140</v>
      </c>
      <c r="BE765" s="158">
        <f>IF(N765="základní",J765,0)</f>
        <v>0</v>
      </c>
      <c r="BF765" s="158">
        <f>IF(N765="snížená",J765,0)</f>
        <v>0</v>
      </c>
      <c r="BG765" s="158">
        <f>IF(N765="zákl. přenesená",J765,0)</f>
        <v>0</v>
      </c>
      <c r="BH765" s="158">
        <f>IF(N765="sníž. přenesená",J765,0)</f>
        <v>0</v>
      </c>
      <c r="BI765" s="158">
        <f>IF(N765="nulová",J765,0)</f>
        <v>0</v>
      </c>
      <c r="BJ765" s="24" t="s">
        <v>77</v>
      </c>
      <c r="BK765" s="158">
        <f>ROUND(I765*H765,2)</f>
        <v>0</v>
      </c>
      <c r="BL765" s="24" t="s">
        <v>234</v>
      </c>
      <c r="BM765" s="24" t="s">
        <v>1306</v>
      </c>
    </row>
    <row r="766" spans="2:65" s="1" customFormat="1" ht="135">
      <c r="B766" s="38"/>
      <c r="D766" s="159" t="s">
        <v>149</v>
      </c>
      <c r="F766" s="160" t="s">
        <v>1277</v>
      </c>
      <c r="L766" s="38"/>
      <c r="M766" s="161"/>
      <c r="N766" s="39"/>
      <c r="O766" s="39"/>
      <c r="P766" s="39"/>
      <c r="Q766" s="39"/>
      <c r="R766" s="39"/>
      <c r="S766" s="39"/>
      <c r="T766" s="67"/>
      <c r="AT766" s="24" t="s">
        <v>149</v>
      </c>
      <c r="AU766" s="24" t="s">
        <v>84</v>
      </c>
    </row>
    <row r="767" spans="2:65" s="10" customFormat="1" ht="29.85" customHeight="1">
      <c r="B767" s="135"/>
      <c r="D767" s="136" t="s">
        <v>71</v>
      </c>
      <c r="E767" s="145" t="s">
        <v>1307</v>
      </c>
      <c r="F767" s="145" t="s">
        <v>1308</v>
      </c>
      <c r="J767" s="146">
        <f>BK767</f>
        <v>0</v>
      </c>
      <c r="L767" s="135"/>
      <c r="M767" s="139"/>
      <c r="N767" s="140"/>
      <c r="O767" s="140"/>
      <c r="P767" s="141">
        <f>SUM(P768:P792)</f>
        <v>47.411106000000004</v>
      </c>
      <c r="Q767" s="140"/>
      <c r="R767" s="141">
        <f>SUM(R768:R792)</f>
        <v>0.13847499999999999</v>
      </c>
      <c r="S767" s="140"/>
      <c r="T767" s="142">
        <f>SUM(T768:T792)</f>
        <v>0</v>
      </c>
      <c r="AR767" s="136" t="s">
        <v>84</v>
      </c>
      <c r="AT767" s="143" t="s">
        <v>71</v>
      </c>
      <c r="AU767" s="143" t="s">
        <v>77</v>
      </c>
      <c r="AY767" s="136" t="s">
        <v>140</v>
      </c>
      <c r="BK767" s="144">
        <f>SUM(BK768:BK792)</f>
        <v>0</v>
      </c>
    </row>
    <row r="768" spans="2:65" s="1" customFormat="1" ht="16.5" customHeight="1">
      <c r="B768" s="147"/>
      <c r="C768" s="148" t="s">
        <v>1309</v>
      </c>
      <c r="D768" s="148" t="s">
        <v>142</v>
      </c>
      <c r="E768" s="149" t="s">
        <v>1310</v>
      </c>
      <c r="F768" s="150" t="s">
        <v>1311</v>
      </c>
      <c r="G768" s="151" t="s">
        <v>281</v>
      </c>
      <c r="H768" s="152">
        <v>6.2</v>
      </c>
      <c r="I768" s="153"/>
      <c r="J768" s="153">
        <f>ROUND(I768*H768,2)</f>
        <v>0</v>
      </c>
      <c r="K768" s="150" t="s">
        <v>5</v>
      </c>
      <c r="L768" s="38"/>
      <c r="M768" s="154" t="s">
        <v>5</v>
      </c>
      <c r="N768" s="155" t="s">
        <v>43</v>
      </c>
      <c r="O768" s="156">
        <v>0.27500000000000002</v>
      </c>
      <c r="P768" s="156">
        <f>O768*H768</f>
        <v>1.7050000000000003</v>
      </c>
      <c r="Q768" s="156">
        <v>2.9E-4</v>
      </c>
      <c r="R768" s="156">
        <f>Q768*H768</f>
        <v>1.7980000000000001E-3</v>
      </c>
      <c r="S768" s="156">
        <v>0</v>
      </c>
      <c r="T768" s="157">
        <f>S768*H768</f>
        <v>0</v>
      </c>
      <c r="AR768" s="24" t="s">
        <v>234</v>
      </c>
      <c r="AT768" s="24" t="s">
        <v>142</v>
      </c>
      <c r="AU768" s="24" t="s">
        <v>84</v>
      </c>
      <c r="AY768" s="24" t="s">
        <v>140</v>
      </c>
      <c r="BE768" s="158">
        <f>IF(N768="základní",J768,0)</f>
        <v>0</v>
      </c>
      <c r="BF768" s="158">
        <f>IF(N768="snížená",J768,0)</f>
        <v>0</v>
      </c>
      <c r="BG768" s="158">
        <f>IF(N768="zákl. přenesená",J768,0)</f>
        <v>0</v>
      </c>
      <c r="BH768" s="158">
        <f>IF(N768="sníž. přenesená",J768,0)</f>
        <v>0</v>
      </c>
      <c r="BI768" s="158">
        <f>IF(N768="nulová",J768,0)</f>
        <v>0</v>
      </c>
      <c r="BJ768" s="24" t="s">
        <v>77</v>
      </c>
      <c r="BK768" s="158">
        <f>ROUND(I768*H768,2)</f>
        <v>0</v>
      </c>
      <c r="BL768" s="24" t="s">
        <v>234</v>
      </c>
      <c r="BM768" s="24" t="s">
        <v>1312</v>
      </c>
    </row>
    <row r="769" spans="2:65" s="1" customFormat="1" ht="25.5" customHeight="1">
      <c r="B769" s="147"/>
      <c r="C769" s="148" t="s">
        <v>1313</v>
      </c>
      <c r="D769" s="148" t="s">
        <v>142</v>
      </c>
      <c r="E769" s="149" t="s">
        <v>1314</v>
      </c>
      <c r="F769" s="150" t="s">
        <v>1315</v>
      </c>
      <c r="G769" s="151" t="s">
        <v>281</v>
      </c>
      <c r="H769" s="152">
        <v>3.7</v>
      </c>
      <c r="I769" s="153"/>
      <c r="J769" s="153">
        <f>ROUND(I769*H769,2)</f>
        <v>0</v>
      </c>
      <c r="K769" s="150" t="s">
        <v>146</v>
      </c>
      <c r="L769" s="38"/>
      <c r="M769" s="154" t="s">
        <v>5</v>
      </c>
      <c r="N769" s="155" t="s">
        <v>43</v>
      </c>
      <c r="O769" s="156">
        <v>0.30499999999999999</v>
      </c>
      <c r="P769" s="156">
        <f>O769*H769</f>
        <v>1.1285000000000001</v>
      </c>
      <c r="Q769" s="156">
        <v>7.3999999999999999E-4</v>
      </c>
      <c r="R769" s="156">
        <f>Q769*H769</f>
        <v>2.738E-3</v>
      </c>
      <c r="S769" s="156">
        <v>0</v>
      </c>
      <c r="T769" s="157">
        <f>S769*H769</f>
        <v>0</v>
      </c>
      <c r="AR769" s="24" t="s">
        <v>234</v>
      </c>
      <c r="AT769" s="24" t="s">
        <v>142</v>
      </c>
      <c r="AU769" s="24" t="s">
        <v>84</v>
      </c>
      <c r="AY769" s="24" t="s">
        <v>140</v>
      </c>
      <c r="BE769" s="158">
        <f>IF(N769="základní",J769,0)</f>
        <v>0</v>
      </c>
      <c r="BF769" s="158">
        <f>IF(N769="snížená",J769,0)</f>
        <v>0</v>
      </c>
      <c r="BG769" s="158">
        <f>IF(N769="zákl. přenesená",J769,0)</f>
        <v>0</v>
      </c>
      <c r="BH769" s="158">
        <f>IF(N769="sníž. přenesená",J769,0)</f>
        <v>0</v>
      </c>
      <c r="BI769" s="158">
        <f>IF(N769="nulová",J769,0)</f>
        <v>0</v>
      </c>
      <c r="BJ769" s="24" t="s">
        <v>77</v>
      </c>
      <c r="BK769" s="158">
        <f>ROUND(I769*H769,2)</f>
        <v>0</v>
      </c>
      <c r="BL769" s="24" t="s">
        <v>234</v>
      </c>
      <c r="BM769" s="24" t="s">
        <v>1316</v>
      </c>
    </row>
    <row r="770" spans="2:65" s="1" customFormat="1" ht="54">
      <c r="B770" s="38"/>
      <c r="D770" s="159" t="s">
        <v>149</v>
      </c>
      <c r="F770" s="160" t="s">
        <v>1317</v>
      </c>
      <c r="L770" s="38"/>
      <c r="M770" s="161"/>
      <c r="N770" s="39"/>
      <c r="O770" s="39"/>
      <c r="P770" s="39"/>
      <c r="Q770" s="39"/>
      <c r="R770" s="39"/>
      <c r="S770" s="39"/>
      <c r="T770" s="67"/>
      <c r="AT770" s="24" t="s">
        <v>149</v>
      </c>
      <c r="AU770" s="24" t="s">
        <v>84</v>
      </c>
    </row>
    <row r="771" spans="2:65" s="1" customFormat="1" ht="25.5" customHeight="1">
      <c r="B771" s="147"/>
      <c r="C771" s="148" t="s">
        <v>1318</v>
      </c>
      <c r="D771" s="148" t="s">
        <v>142</v>
      </c>
      <c r="E771" s="149" t="s">
        <v>1319</v>
      </c>
      <c r="F771" s="150" t="s">
        <v>1320</v>
      </c>
      <c r="G771" s="151" t="s">
        <v>281</v>
      </c>
      <c r="H771" s="152">
        <v>15.2</v>
      </c>
      <c r="I771" s="153"/>
      <c r="J771" s="153">
        <f>ROUND(I771*H771,2)</f>
        <v>0</v>
      </c>
      <c r="K771" s="150" t="s">
        <v>146</v>
      </c>
      <c r="L771" s="38"/>
      <c r="M771" s="154" t="s">
        <v>5</v>
      </c>
      <c r="N771" s="155" t="s">
        <v>43</v>
      </c>
      <c r="O771" s="156">
        <v>0.251</v>
      </c>
      <c r="P771" s="156">
        <f>O771*H771</f>
        <v>3.8151999999999999</v>
      </c>
      <c r="Q771" s="156">
        <v>7.6000000000000004E-4</v>
      </c>
      <c r="R771" s="156">
        <f>Q771*H771</f>
        <v>1.1552E-2</v>
      </c>
      <c r="S771" s="156">
        <v>0</v>
      </c>
      <c r="T771" s="157">
        <f>S771*H771</f>
        <v>0</v>
      </c>
      <c r="AR771" s="24" t="s">
        <v>234</v>
      </c>
      <c r="AT771" s="24" t="s">
        <v>142</v>
      </c>
      <c r="AU771" s="24" t="s">
        <v>84</v>
      </c>
      <c r="AY771" s="24" t="s">
        <v>140</v>
      </c>
      <c r="BE771" s="158">
        <f>IF(N771="základní",J771,0)</f>
        <v>0</v>
      </c>
      <c r="BF771" s="158">
        <f>IF(N771="snížená",J771,0)</f>
        <v>0</v>
      </c>
      <c r="BG771" s="158">
        <f>IF(N771="zákl. přenesená",J771,0)</f>
        <v>0</v>
      </c>
      <c r="BH771" s="158">
        <f>IF(N771="sníž. přenesená",J771,0)</f>
        <v>0</v>
      </c>
      <c r="BI771" s="158">
        <f>IF(N771="nulová",J771,0)</f>
        <v>0</v>
      </c>
      <c r="BJ771" s="24" t="s">
        <v>77</v>
      </c>
      <c r="BK771" s="158">
        <f>ROUND(I771*H771,2)</f>
        <v>0</v>
      </c>
      <c r="BL771" s="24" t="s">
        <v>234</v>
      </c>
      <c r="BM771" s="24" t="s">
        <v>1321</v>
      </c>
    </row>
    <row r="772" spans="2:65" s="1" customFormat="1" ht="54">
      <c r="B772" s="38"/>
      <c r="D772" s="159" t="s">
        <v>149</v>
      </c>
      <c r="F772" s="160" t="s">
        <v>1317</v>
      </c>
      <c r="L772" s="38"/>
      <c r="M772" s="161"/>
      <c r="N772" s="39"/>
      <c r="O772" s="39"/>
      <c r="P772" s="39"/>
      <c r="Q772" s="39"/>
      <c r="R772" s="39"/>
      <c r="S772" s="39"/>
      <c r="T772" s="67"/>
      <c r="AT772" s="24" t="s">
        <v>149</v>
      </c>
      <c r="AU772" s="24" t="s">
        <v>84</v>
      </c>
    </row>
    <row r="773" spans="2:65" s="11" customFormat="1">
      <c r="B773" s="162"/>
      <c r="D773" s="159" t="s">
        <v>151</v>
      </c>
      <c r="E773" s="163" t="s">
        <v>5</v>
      </c>
      <c r="F773" s="164" t="s">
        <v>1322</v>
      </c>
      <c r="H773" s="165">
        <v>15.2</v>
      </c>
      <c r="L773" s="162"/>
      <c r="M773" s="166"/>
      <c r="N773" s="167"/>
      <c r="O773" s="167"/>
      <c r="P773" s="167"/>
      <c r="Q773" s="167"/>
      <c r="R773" s="167"/>
      <c r="S773" s="167"/>
      <c r="T773" s="168"/>
      <c r="AT773" s="163" t="s">
        <v>151</v>
      </c>
      <c r="AU773" s="163" t="s">
        <v>84</v>
      </c>
      <c r="AV773" s="11" t="s">
        <v>84</v>
      </c>
      <c r="AW773" s="11" t="s">
        <v>35</v>
      </c>
      <c r="AX773" s="11" t="s">
        <v>72</v>
      </c>
      <c r="AY773" s="163" t="s">
        <v>140</v>
      </c>
    </row>
    <row r="774" spans="2:65" s="12" customFormat="1">
      <c r="B774" s="169"/>
      <c r="D774" s="159" t="s">
        <v>151</v>
      </c>
      <c r="E774" s="170" t="s">
        <v>5</v>
      </c>
      <c r="F774" s="171" t="s">
        <v>153</v>
      </c>
      <c r="H774" s="172">
        <v>15.2</v>
      </c>
      <c r="L774" s="169"/>
      <c r="M774" s="173"/>
      <c r="N774" s="174"/>
      <c r="O774" s="174"/>
      <c r="P774" s="174"/>
      <c r="Q774" s="174"/>
      <c r="R774" s="174"/>
      <c r="S774" s="174"/>
      <c r="T774" s="175"/>
      <c r="AT774" s="170" t="s">
        <v>151</v>
      </c>
      <c r="AU774" s="170" t="s">
        <v>84</v>
      </c>
      <c r="AV774" s="12" t="s">
        <v>147</v>
      </c>
      <c r="AW774" s="12" t="s">
        <v>35</v>
      </c>
      <c r="AX774" s="12" t="s">
        <v>77</v>
      </c>
      <c r="AY774" s="170" t="s">
        <v>140</v>
      </c>
    </row>
    <row r="775" spans="2:65" s="1" customFormat="1" ht="25.5" customHeight="1">
      <c r="B775" s="147"/>
      <c r="C775" s="148" t="s">
        <v>1323</v>
      </c>
      <c r="D775" s="148" t="s">
        <v>142</v>
      </c>
      <c r="E775" s="149" t="s">
        <v>1324</v>
      </c>
      <c r="F775" s="150" t="s">
        <v>1325</v>
      </c>
      <c r="G775" s="151" t="s">
        <v>281</v>
      </c>
      <c r="H775" s="152">
        <v>28.1</v>
      </c>
      <c r="I775" s="153"/>
      <c r="J775" s="153">
        <f>ROUND(I775*H775,2)</f>
        <v>0</v>
      </c>
      <c r="K775" s="150" t="s">
        <v>146</v>
      </c>
      <c r="L775" s="38"/>
      <c r="M775" s="154" t="s">
        <v>5</v>
      </c>
      <c r="N775" s="155" t="s">
        <v>43</v>
      </c>
      <c r="O775" s="156">
        <v>0.84499999999999997</v>
      </c>
      <c r="P775" s="156">
        <f>O775*H775</f>
        <v>23.744500000000002</v>
      </c>
      <c r="Q775" s="156">
        <v>2.8E-3</v>
      </c>
      <c r="R775" s="156">
        <f>Q775*H775</f>
        <v>7.868E-2</v>
      </c>
      <c r="S775" s="156">
        <v>0</v>
      </c>
      <c r="T775" s="157">
        <f>S775*H775</f>
        <v>0</v>
      </c>
      <c r="AR775" s="24" t="s">
        <v>234</v>
      </c>
      <c r="AT775" s="24" t="s">
        <v>142</v>
      </c>
      <c r="AU775" s="24" t="s">
        <v>84</v>
      </c>
      <c r="AY775" s="24" t="s">
        <v>140</v>
      </c>
      <c r="BE775" s="158">
        <f>IF(N775="základní",J775,0)</f>
        <v>0</v>
      </c>
      <c r="BF775" s="158">
        <f>IF(N775="snížená",J775,0)</f>
        <v>0</v>
      </c>
      <c r="BG775" s="158">
        <f>IF(N775="zákl. přenesená",J775,0)</f>
        <v>0</v>
      </c>
      <c r="BH775" s="158">
        <f>IF(N775="sníž. přenesená",J775,0)</f>
        <v>0</v>
      </c>
      <c r="BI775" s="158">
        <f>IF(N775="nulová",J775,0)</f>
        <v>0</v>
      </c>
      <c r="BJ775" s="24" t="s">
        <v>77</v>
      </c>
      <c r="BK775" s="158">
        <f>ROUND(I775*H775,2)</f>
        <v>0</v>
      </c>
      <c r="BL775" s="24" t="s">
        <v>234</v>
      </c>
      <c r="BM775" s="24" t="s">
        <v>1326</v>
      </c>
    </row>
    <row r="776" spans="2:65" s="1" customFormat="1" ht="25.5" customHeight="1">
      <c r="B776" s="147"/>
      <c r="C776" s="148" t="s">
        <v>1327</v>
      </c>
      <c r="D776" s="148" t="s">
        <v>142</v>
      </c>
      <c r="E776" s="149" t="s">
        <v>1328</v>
      </c>
      <c r="F776" s="150" t="s">
        <v>1329</v>
      </c>
      <c r="G776" s="151" t="s">
        <v>281</v>
      </c>
      <c r="H776" s="152">
        <v>14.6</v>
      </c>
      <c r="I776" s="153"/>
      <c r="J776" s="153">
        <f>ROUND(I776*H776,2)</f>
        <v>0</v>
      </c>
      <c r="K776" s="150" t="s">
        <v>146</v>
      </c>
      <c r="L776" s="38"/>
      <c r="M776" s="154" t="s">
        <v>5</v>
      </c>
      <c r="N776" s="155" t="s">
        <v>43</v>
      </c>
      <c r="O776" s="156">
        <v>0.36299999999999999</v>
      </c>
      <c r="P776" s="156">
        <f>O776*H776</f>
        <v>5.2997999999999994</v>
      </c>
      <c r="Q776" s="156">
        <v>9.3999999999999997E-4</v>
      </c>
      <c r="R776" s="156">
        <f>Q776*H776</f>
        <v>1.3724E-2</v>
      </c>
      <c r="S776" s="156">
        <v>0</v>
      </c>
      <c r="T776" s="157">
        <f>S776*H776</f>
        <v>0</v>
      </c>
      <c r="AR776" s="24" t="s">
        <v>234</v>
      </c>
      <c r="AT776" s="24" t="s">
        <v>142</v>
      </c>
      <c r="AU776" s="24" t="s">
        <v>84</v>
      </c>
      <c r="AY776" s="24" t="s">
        <v>140</v>
      </c>
      <c r="BE776" s="158">
        <f>IF(N776="základní",J776,0)</f>
        <v>0</v>
      </c>
      <c r="BF776" s="158">
        <f>IF(N776="snížená",J776,0)</f>
        <v>0</v>
      </c>
      <c r="BG776" s="158">
        <f>IF(N776="zákl. přenesená",J776,0)</f>
        <v>0</v>
      </c>
      <c r="BH776" s="158">
        <f>IF(N776="sníž. přenesená",J776,0)</f>
        <v>0</v>
      </c>
      <c r="BI776" s="158">
        <f>IF(N776="nulová",J776,0)</f>
        <v>0</v>
      </c>
      <c r="BJ776" s="24" t="s">
        <v>77</v>
      </c>
      <c r="BK776" s="158">
        <f>ROUND(I776*H776,2)</f>
        <v>0</v>
      </c>
      <c r="BL776" s="24" t="s">
        <v>234</v>
      </c>
      <c r="BM776" s="24" t="s">
        <v>1330</v>
      </c>
    </row>
    <row r="777" spans="2:65" s="11" customFormat="1">
      <c r="B777" s="162"/>
      <c r="D777" s="159" t="s">
        <v>151</v>
      </c>
      <c r="E777" s="163" t="s">
        <v>5</v>
      </c>
      <c r="F777" s="164" t="s">
        <v>1331</v>
      </c>
      <c r="H777" s="165">
        <v>13.6</v>
      </c>
      <c r="L777" s="162"/>
      <c r="M777" s="166"/>
      <c r="N777" s="167"/>
      <c r="O777" s="167"/>
      <c r="P777" s="167"/>
      <c r="Q777" s="167"/>
      <c r="R777" s="167"/>
      <c r="S777" s="167"/>
      <c r="T777" s="168"/>
      <c r="AT777" s="163" t="s">
        <v>151</v>
      </c>
      <c r="AU777" s="163" t="s">
        <v>84</v>
      </c>
      <c r="AV777" s="11" t="s">
        <v>84</v>
      </c>
      <c r="AW777" s="11" t="s">
        <v>35</v>
      </c>
      <c r="AX777" s="11" t="s">
        <v>72</v>
      </c>
      <c r="AY777" s="163" t="s">
        <v>140</v>
      </c>
    </row>
    <row r="778" spans="2:65" s="11" customFormat="1">
      <c r="B778" s="162"/>
      <c r="D778" s="159" t="s">
        <v>151</v>
      </c>
      <c r="E778" s="163" t="s">
        <v>5</v>
      </c>
      <c r="F778" s="164" t="s">
        <v>1332</v>
      </c>
      <c r="H778" s="165">
        <v>1</v>
      </c>
      <c r="L778" s="162"/>
      <c r="M778" s="166"/>
      <c r="N778" s="167"/>
      <c r="O778" s="167"/>
      <c r="P778" s="167"/>
      <c r="Q778" s="167"/>
      <c r="R778" s="167"/>
      <c r="S778" s="167"/>
      <c r="T778" s="168"/>
      <c r="AT778" s="163" t="s">
        <v>151</v>
      </c>
      <c r="AU778" s="163" t="s">
        <v>84</v>
      </c>
      <c r="AV778" s="11" t="s">
        <v>84</v>
      </c>
      <c r="AW778" s="11" t="s">
        <v>35</v>
      </c>
      <c r="AX778" s="11" t="s">
        <v>72</v>
      </c>
      <c r="AY778" s="163" t="s">
        <v>140</v>
      </c>
    </row>
    <row r="779" spans="2:65" s="12" customFormat="1">
      <c r="B779" s="169"/>
      <c r="D779" s="159" t="s">
        <v>151</v>
      </c>
      <c r="E779" s="170" t="s">
        <v>5</v>
      </c>
      <c r="F779" s="171" t="s">
        <v>153</v>
      </c>
      <c r="H779" s="172">
        <v>14.6</v>
      </c>
      <c r="L779" s="169"/>
      <c r="M779" s="173"/>
      <c r="N779" s="174"/>
      <c r="O779" s="174"/>
      <c r="P779" s="174"/>
      <c r="Q779" s="174"/>
      <c r="R779" s="174"/>
      <c r="S779" s="174"/>
      <c r="T779" s="175"/>
      <c r="AT779" s="170" t="s">
        <v>151</v>
      </c>
      <c r="AU779" s="170" t="s">
        <v>84</v>
      </c>
      <c r="AV779" s="12" t="s">
        <v>147</v>
      </c>
      <c r="AW779" s="12" t="s">
        <v>35</v>
      </c>
      <c r="AX779" s="12" t="s">
        <v>77</v>
      </c>
      <c r="AY779" s="170" t="s">
        <v>140</v>
      </c>
    </row>
    <row r="780" spans="2:65" s="1" customFormat="1" ht="16.5" customHeight="1">
      <c r="B780" s="147"/>
      <c r="C780" s="176" t="s">
        <v>1333</v>
      </c>
      <c r="D780" s="176" t="s">
        <v>250</v>
      </c>
      <c r="E780" s="177" t="s">
        <v>1334</v>
      </c>
      <c r="F780" s="178" t="s">
        <v>1335</v>
      </c>
      <c r="G780" s="179" t="s">
        <v>1336</v>
      </c>
      <c r="H780" s="180">
        <v>4</v>
      </c>
      <c r="I780" s="181"/>
      <c r="J780" s="181">
        <f>ROUND(I780*H780,2)</f>
        <v>0</v>
      </c>
      <c r="K780" s="178" t="s">
        <v>5</v>
      </c>
      <c r="L780" s="182"/>
      <c r="M780" s="183" t="s">
        <v>5</v>
      </c>
      <c r="N780" s="184" t="s">
        <v>43</v>
      </c>
      <c r="O780" s="156">
        <v>0</v>
      </c>
      <c r="P780" s="156">
        <f>O780*H780</f>
        <v>0</v>
      </c>
      <c r="Q780" s="156">
        <v>2.0000000000000001E-4</v>
      </c>
      <c r="R780" s="156">
        <f>Q780*H780</f>
        <v>8.0000000000000004E-4</v>
      </c>
      <c r="S780" s="156">
        <v>0</v>
      </c>
      <c r="T780" s="157">
        <f>S780*H780</f>
        <v>0</v>
      </c>
      <c r="AR780" s="24" t="s">
        <v>351</v>
      </c>
      <c r="AT780" s="24" t="s">
        <v>250</v>
      </c>
      <c r="AU780" s="24" t="s">
        <v>84</v>
      </c>
      <c r="AY780" s="24" t="s">
        <v>140</v>
      </c>
      <c r="BE780" s="158">
        <f>IF(N780="základní",J780,0)</f>
        <v>0</v>
      </c>
      <c r="BF780" s="158">
        <f>IF(N780="snížená",J780,0)</f>
        <v>0</v>
      </c>
      <c r="BG780" s="158">
        <f>IF(N780="zákl. přenesená",J780,0)</f>
        <v>0</v>
      </c>
      <c r="BH780" s="158">
        <f>IF(N780="sníž. přenesená",J780,0)</f>
        <v>0</v>
      </c>
      <c r="BI780" s="158">
        <f>IF(N780="nulová",J780,0)</f>
        <v>0</v>
      </c>
      <c r="BJ780" s="24" t="s">
        <v>77</v>
      </c>
      <c r="BK780" s="158">
        <f>ROUND(I780*H780,2)</f>
        <v>0</v>
      </c>
      <c r="BL780" s="24" t="s">
        <v>234</v>
      </c>
      <c r="BM780" s="24" t="s">
        <v>1337</v>
      </c>
    </row>
    <row r="781" spans="2:65" s="1" customFormat="1" ht="25.5" customHeight="1">
      <c r="B781" s="147"/>
      <c r="C781" s="148" t="s">
        <v>1338</v>
      </c>
      <c r="D781" s="148" t="s">
        <v>142</v>
      </c>
      <c r="E781" s="149" t="s">
        <v>1339</v>
      </c>
      <c r="F781" s="150" t="s">
        <v>1340</v>
      </c>
      <c r="G781" s="151" t="s">
        <v>281</v>
      </c>
      <c r="H781" s="152">
        <v>7.5</v>
      </c>
      <c r="I781" s="153"/>
      <c r="J781" s="153">
        <f>ROUND(I781*H781,2)</f>
        <v>0</v>
      </c>
      <c r="K781" s="150" t="s">
        <v>146</v>
      </c>
      <c r="L781" s="38"/>
      <c r="M781" s="154" t="s">
        <v>5</v>
      </c>
      <c r="N781" s="155" t="s">
        <v>43</v>
      </c>
      <c r="O781" s="156">
        <v>0.33100000000000002</v>
      </c>
      <c r="P781" s="156">
        <f>O781*H781</f>
        <v>2.4824999999999999</v>
      </c>
      <c r="Q781" s="156">
        <v>1.08E-3</v>
      </c>
      <c r="R781" s="156">
        <f>Q781*H781</f>
        <v>8.0999999999999996E-3</v>
      </c>
      <c r="S781" s="156">
        <v>0</v>
      </c>
      <c r="T781" s="157">
        <f>S781*H781</f>
        <v>0</v>
      </c>
      <c r="AR781" s="24" t="s">
        <v>234</v>
      </c>
      <c r="AT781" s="24" t="s">
        <v>142</v>
      </c>
      <c r="AU781" s="24" t="s">
        <v>84</v>
      </c>
      <c r="AY781" s="24" t="s">
        <v>140</v>
      </c>
      <c r="BE781" s="158">
        <f>IF(N781="základní",J781,0)</f>
        <v>0</v>
      </c>
      <c r="BF781" s="158">
        <f>IF(N781="snížená",J781,0)</f>
        <v>0</v>
      </c>
      <c r="BG781" s="158">
        <f>IF(N781="zákl. přenesená",J781,0)</f>
        <v>0</v>
      </c>
      <c r="BH781" s="158">
        <f>IF(N781="sníž. přenesená",J781,0)</f>
        <v>0</v>
      </c>
      <c r="BI781" s="158">
        <f>IF(N781="nulová",J781,0)</f>
        <v>0</v>
      </c>
      <c r="BJ781" s="24" t="s">
        <v>77</v>
      </c>
      <c r="BK781" s="158">
        <f>ROUND(I781*H781,2)</f>
        <v>0</v>
      </c>
      <c r="BL781" s="24" t="s">
        <v>234</v>
      </c>
      <c r="BM781" s="24" t="s">
        <v>1341</v>
      </c>
    </row>
    <row r="782" spans="2:65" s="11" customFormat="1">
      <c r="B782" s="162"/>
      <c r="D782" s="159" t="s">
        <v>151</v>
      </c>
      <c r="E782" s="163" t="s">
        <v>5</v>
      </c>
      <c r="F782" s="164" t="s">
        <v>655</v>
      </c>
      <c r="H782" s="165">
        <v>7.5</v>
      </c>
      <c r="L782" s="162"/>
      <c r="M782" s="166"/>
      <c r="N782" s="167"/>
      <c r="O782" s="167"/>
      <c r="P782" s="167"/>
      <c r="Q782" s="167"/>
      <c r="R782" s="167"/>
      <c r="S782" s="167"/>
      <c r="T782" s="168"/>
      <c r="AT782" s="163" t="s">
        <v>151</v>
      </c>
      <c r="AU782" s="163" t="s">
        <v>84</v>
      </c>
      <c r="AV782" s="11" t="s">
        <v>84</v>
      </c>
      <c r="AW782" s="11" t="s">
        <v>35</v>
      </c>
      <c r="AX782" s="11" t="s">
        <v>72</v>
      </c>
      <c r="AY782" s="163" t="s">
        <v>140</v>
      </c>
    </row>
    <row r="783" spans="2:65" s="12" customFormat="1">
      <c r="B783" s="169"/>
      <c r="D783" s="159" t="s">
        <v>151</v>
      </c>
      <c r="E783" s="170" t="s">
        <v>5</v>
      </c>
      <c r="F783" s="171" t="s">
        <v>153</v>
      </c>
      <c r="H783" s="172">
        <v>7.5</v>
      </c>
      <c r="L783" s="169"/>
      <c r="M783" s="173"/>
      <c r="N783" s="174"/>
      <c r="O783" s="174"/>
      <c r="P783" s="174"/>
      <c r="Q783" s="174"/>
      <c r="R783" s="174"/>
      <c r="S783" s="174"/>
      <c r="T783" s="175"/>
      <c r="AT783" s="170" t="s">
        <v>151</v>
      </c>
      <c r="AU783" s="170" t="s">
        <v>84</v>
      </c>
      <c r="AV783" s="12" t="s">
        <v>147</v>
      </c>
      <c r="AW783" s="12" t="s">
        <v>35</v>
      </c>
      <c r="AX783" s="12" t="s">
        <v>77</v>
      </c>
      <c r="AY783" s="170" t="s">
        <v>140</v>
      </c>
    </row>
    <row r="784" spans="2:65" s="1" customFormat="1" ht="25.5" customHeight="1">
      <c r="B784" s="147"/>
      <c r="C784" s="148" t="s">
        <v>1342</v>
      </c>
      <c r="D784" s="148" t="s">
        <v>142</v>
      </c>
      <c r="E784" s="149" t="s">
        <v>1343</v>
      </c>
      <c r="F784" s="150" t="s">
        <v>1344</v>
      </c>
      <c r="G784" s="151" t="s">
        <v>281</v>
      </c>
      <c r="H784" s="152">
        <v>6.2</v>
      </c>
      <c r="I784" s="153"/>
      <c r="J784" s="153">
        <f t="shared" ref="J784:J789" si="0">ROUND(I784*H784,2)</f>
        <v>0</v>
      </c>
      <c r="K784" s="150" t="s">
        <v>146</v>
      </c>
      <c r="L784" s="38"/>
      <c r="M784" s="154" t="s">
        <v>5</v>
      </c>
      <c r="N784" s="155" t="s">
        <v>43</v>
      </c>
      <c r="O784" s="156">
        <v>0.52500000000000002</v>
      </c>
      <c r="P784" s="156">
        <f t="shared" ref="P784:P789" si="1">O784*H784</f>
        <v>3.2550000000000003</v>
      </c>
      <c r="Q784" s="156">
        <v>7.6999999999999996E-4</v>
      </c>
      <c r="R784" s="156">
        <f t="shared" ref="R784:R789" si="2">Q784*H784</f>
        <v>4.7739999999999996E-3</v>
      </c>
      <c r="S784" s="156">
        <v>0</v>
      </c>
      <c r="T784" s="157">
        <f t="shared" ref="T784:T789" si="3">S784*H784</f>
        <v>0</v>
      </c>
      <c r="AR784" s="24" t="s">
        <v>234</v>
      </c>
      <c r="AT784" s="24" t="s">
        <v>142</v>
      </c>
      <c r="AU784" s="24" t="s">
        <v>84</v>
      </c>
      <c r="AY784" s="24" t="s">
        <v>140</v>
      </c>
      <c r="BE784" s="158">
        <f t="shared" ref="BE784:BE789" si="4">IF(N784="základní",J784,0)</f>
        <v>0</v>
      </c>
      <c r="BF784" s="158">
        <f t="shared" ref="BF784:BF789" si="5">IF(N784="snížená",J784,0)</f>
        <v>0</v>
      </c>
      <c r="BG784" s="158">
        <f t="shared" ref="BG784:BG789" si="6">IF(N784="zákl. přenesená",J784,0)</f>
        <v>0</v>
      </c>
      <c r="BH784" s="158">
        <f t="shared" ref="BH784:BH789" si="7">IF(N784="sníž. přenesená",J784,0)</f>
        <v>0</v>
      </c>
      <c r="BI784" s="158">
        <f t="shared" ref="BI784:BI789" si="8">IF(N784="nulová",J784,0)</f>
        <v>0</v>
      </c>
      <c r="BJ784" s="24" t="s">
        <v>77</v>
      </c>
      <c r="BK784" s="158">
        <f t="shared" ref="BK784:BK789" si="9">ROUND(I784*H784,2)</f>
        <v>0</v>
      </c>
      <c r="BL784" s="24" t="s">
        <v>234</v>
      </c>
      <c r="BM784" s="24" t="s">
        <v>1345</v>
      </c>
    </row>
    <row r="785" spans="2:65" s="1" customFormat="1" ht="25.5" customHeight="1">
      <c r="B785" s="147"/>
      <c r="C785" s="148" t="s">
        <v>1346</v>
      </c>
      <c r="D785" s="148" t="s">
        <v>142</v>
      </c>
      <c r="E785" s="149" t="s">
        <v>1347</v>
      </c>
      <c r="F785" s="150" t="s">
        <v>1348</v>
      </c>
      <c r="G785" s="151" t="s">
        <v>281</v>
      </c>
      <c r="H785" s="152">
        <v>3.7</v>
      </c>
      <c r="I785" s="153"/>
      <c r="J785" s="153">
        <f t="shared" si="0"/>
        <v>0</v>
      </c>
      <c r="K785" s="150" t="s">
        <v>146</v>
      </c>
      <c r="L785" s="38"/>
      <c r="M785" s="154" t="s">
        <v>5</v>
      </c>
      <c r="N785" s="155" t="s">
        <v>43</v>
      </c>
      <c r="O785" s="156">
        <v>0.22800000000000001</v>
      </c>
      <c r="P785" s="156">
        <f t="shared" si="1"/>
        <v>0.84360000000000002</v>
      </c>
      <c r="Q785" s="156">
        <v>8.7000000000000001E-4</v>
      </c>
      <c r="R785" s="156">
        <f t="shared" si="2"/>
        <v>3.2190000000000001E-3</v>
      </c>
      <c r="S785" s="156">
        <v>0</v>
      </c>
      <c r="T785" s="157">
        <f t="shared" si="3"/>
        <v>0</v>
      </c>
      <c r="AR785" s="24" t="s">
        <v>234</v>
      </c>
      <c r="AT785" s="24" t="s">
        <v>142</v>
      </c>
      <c r="AU785" s="24" t="s">
        <v>84</v>
      </c>
      <c r="AY785" s="24" t="s">
        <v>140</v>
      </c>
      <c r="BE785" s="158">
        <f t="shared" si="4"/>
        <v>0</v>
      </c>
      <c r="BF785" s="158">
        <f t="shared" si="5"/>
        <v>0</v>
      </c>
      <c r="BG785" s="158">
        <f t="shared" si="6"/>
        <v>0</v>
      </c>
      <c r="BH785" s="158">
        <f t="shared" si="7"/>
        <v>0</v>
      </c>
      <c r="BI785" s="158">
        <f t="shared" si="8"/>
        <v>0</v>
      </c>
      <c r="BJ785" s="24" t="s">
        <v>77</v>
      </c>
      <c r="BK785" s="158">
        <f t="shared" si="9"/>
        <v>0</v>
      </c>
      <c r="BL785" s="24" t="s">
        <v>234</v>
      </c>
      <c r="BM785" s="24" t="s">
        <v>1349</v>
      </c>
    </row>
    <row r="786" spans="2:65" s="1" customFormat="1" ht="25.5" customHeight="1">
      <c r="B786" s="147"/>
      <c r="C786" s="148" t="s">
        <v>1350</v>
      </c>
      <c r="D786" s="148" t="s">
        <v>142</v>
      </c>
      <c r="E786" s="149" t="s">
        <v>1351</v>
      </c>
      <c r="F786" s="150" t="s">
        <v>1352</v>
      </c>
      <c r="G786" s="151" t="s">
        <v>281</v>
      </c>
      <c r="H786" s="152">
        <v>11.5</v>
      </c>
      <c r="I786" s="153"/>
      <c r="J786" s="153">
        <f t="shared" si="0"/>
        <v>0</v>
      </c>
      <c r="K786" s="150" t="s">
        <v>146</v>
      </c>
      <c r="L786" s="38"/>
      <c r="M786" s="154" t="s">
        <v>5</v>
      </c>
      <c r="N786" s="155" t="s">
        <v>43</v>
      </c>
      <c r="O786" s="156">
        <v>0.26500000000000001</v>
      </c>
      <c r="P786" s="156">
        <f t="shared" si="1"/>
        <v>3.0475000000000003</v>
      </c>
      <c r="Q786" s="156">
        <v>8.8000000000000003E-4</v>
      </c>
      <c r="R786" s="156">
        <f t="shared" si="2"/>
        <v>1.0120000000000001E-2</v>
      </c>
      <c r="S786" s="156">
        <v>0</v>
      </c>
      <c r="T786" s="157">
        <f t="shared" si="3"/>
        <v>0</v>
      </c>
      <c r="AR786" s="24" t="s">
        <v>234</v>
      </c>
      <c r="AT786" s="24" t="s">
        <v>142</v>
      </c>
      <c r="AU786" s="24" t="s">
        <v>84</v>
      </c>
      <c r="AY786" s="24" t="s">
        <v>140</v>
      </c>
      <c r="BE786" s="158">
        <f t="shared" si="4"/>
        <v>0</v>
      </c>
      <c r="BF786" s="158">
        <f t="shared" si="5"/>
        <v>0</v>
      </c>
      <c r="BG786" s="158">
        <f t="shared" si="6"/>
        <v>0</v>
      </c>
      <c r="BH786" s="158">
        <f t="shared" si="7"/>
        <v>0</v>
      </c>
      <c r="BI786" s="158">
        <f t="shared" si="8"/>
        <v>0</v>
      </c>
      <c r="BJ786" s="24" t="s">
        <v>77</v>
      </c>
      <c r="BK786" s="158">
        <f t="shared" si="9"/>
        <v>0</v>
      </c>
      <c r="BL786" s="24" t="s">
        <v>234</v>
      </c>
      <c r="BM786" s="24" t="s">
        <v>1353</v>
      </c>
    </row>
    <row r="787" spans="2:65" s="1" customFormat="1" ht="25.5" customHeight="1">
      <c r="B787" s="147"/>
      <c r="C787" s="148" t="s">
        <v>1354</v>
      </c>
      <c r="D787" s="148" t="s">
        <v>142</v>
      </c>
      <c r="E787" s="149" t="s">
        <v>1355</v>
      </c>
      <c r="F787" s="150" t="s">
        <v>1356</v>
      </c>
      <c r="G787" s="151" t="s">
        <v>281</v>
      </c>
      <c r="H787" s="152">
        <v>2.7</v>
      </c>
      <c r="I787" s="153"/>
      <c r="J787" s="153">
        <f t="shared" si="0"/>
        <v>0</v>
      </c>
      <c r="K787" s="150" t="s">
        <v>5</v>
      </c>
      <c r="L787" s="38"/>
      <c r="M787" s="154" t="s">
        <v>5</v>
      </c>
      <c r="N787" s="155" t="s">
        <v>43</v>
      </c>
      <c r="O787" s="156">
        <v>0.317</v>
      </c>
      <c r="P787" s="156">
        <f t="shared" si="1"/>
        <v>0.85590000000000011</v>
      </c>
      <c r="Q787" s="156">
        <v>8.5999999999999998E-4</v>
      </c>
      <c r="R787" s="156">
        <f t="shared" si="2"/>
        <v>2.3220000000000003E-3</v>
      </c>
      <c r="S787" s="156">
        <v>0</v>
      </c>
      <c r="T787" s="157">
        <f t="shared" si="3"/>
        <v>0</v>
      </c>
      <c r="AR787" s="24" t="s">
        <v>234</v>
      </c>
      <c r="AT787" s="24" t="s">
        <v>142</v>
      </c>
      <c r="AU787" s="24" t="s">
        <v>84</v>
      </c>
      <c r="AY787" s="24" t="s">
        <v>140</v>
      </c>
      <c r="BE787" s="158">
        <f t="shared" si="4"/>
        <v>0</v>
      </c>
      <c r="BF787" s="158">
        <f t="shared" si="5"/>
        <v>0</v>
      </c>
      <c r="BG787" s="158">
        <f t="shared" si="6"/>
        <v>0</v>
      </c>
      <c r="BH787" s="158">
        <f t="shared" si="7"/>
        <v>0</v>
      </c>
      <c r="BI787" s="158">
        <f t="shared" si="8"/>
        <v>0</v>
      </c>
      <c r="BJ787" s="24" t="s">
        <v>77</v>
      </c>
      <c r="BK787" s="158">
        <f t="shared" si="9"/>
        <v>0</v>
      </c>
      <c r="BL787" s="24" t="s">
        <v>234</v>
      </c>
      <c r="BM787" s="24" t="s">
        <v>1357</v>
      </c>
    </row>
    <row r="788" spans="2:65" s="1" customFormat="1" ht="25.5" customHeight="1">
      <c r="B788" s="147"/>
      <c r="C788" s="148" t="s">
        <v>1358</v>
      </c>
      <c r="D788" s="148" t="s">
        <v>142</v>
      </c>
      <c r="E788" s="149" t="s">
        <v>1359</v>
      </c>
      <c r="F788" s="150" t="s">
        <v>1360</v>
      </c>
      <c r="G788" s="151" t="s">
        <v>281</v>
      </c>
      <c r="H788" s="152">
        <v>0.6</v>
      </c>
      <c r="I788" s="153"/>
      <c r="J788" s="153">
        <f t="shared" si="0"/>
        <v>0</v>
      </c>
      <c r="K788" s="150" t="s">
        <v>146</v>
      </c>
      <c r="L788" s="38"/>
      <c r="M788" s="154" t="s">
        <v>5</v>
      </c>
      <c r="N788" s="155" t="s">
        <v>43</v>
      </c>
      <c r="O788" s="156">
        <v>0.33400000000000002</v>
      </c>
      <c r="P788" s="156">
        <f t="shared" si="1"/>
        <v>0.20039999999999999</v>
      </c>
      <c r="Q788" s="156">
        <v>1.08E-3</v>
      </c>
      <c r="R788" s="156">
        <f t="shared" si="2"/>
        <v>6.4800000000000003E-4</v>
      </c>
      <c r="S788" s="156">
        <v>0</v>
      </c>
      <c r="T788" s="157">
        <f t="shared" si="3"/>
        <v>0</v>
      </c>
      <c r="AR788" s="24" t="s">
        <v>234</v>
      </c>
      <c r="AT788" s="24" t="s">
        <v>142</v>
      </c>
      <c r="AU788" s="24" t="s">
        <v>84</v>
      </c>
      <c r="AY788" s="24" t="s">
        <v>140</v>
      </c>
      <c r="BE788" s="158">
        <f t="shared" si="4"/>
        <v>0</v>
      </c>
      <c r="BF788" s="158">
        <f t="shared" si="5"/>
        <v>0</v>
      </c>
      <c r="BG788" s="158">
        <f t="shared" si="6"/>
        <v>0</v>
      </c>
      <c r="BH788" s="158">
        <f t="shared" si="7"/>
        <v>0</v>
      </c>
      <c r="BI788" s="158">
        <f t="shared" si="8"/>
        <v>0</v>
      </c>
      <c r="BJ788" s="24" t="s">
        <v>77</v>
      </c>
      <c r="BK788" s="158">
        <f t="shared" si="9"/>
        <v>0</v>
      </c>
      <c r="BL788" s="24" t="s">
        <v>234</v>
      </c>
      <c r="BM788" s="24" t="s">
        <v>1361</v>
      </c>
    </row>
    <row r="789" spans="2:65" s="1" customFormat="1" ht="38.25" customHeight="1">
      <c r="B789" s="147"/>
      <c r="C789" s="148" t="s">
        <v>1362</v>
      </c>
      <c r="D789" s="148" t="s">
        <v>142</v>
      </c>
      <c r="E789" s="149" t="s">
        <v>1363</v>
      </c>
      <c r="F789" s="150" t="s">
        <v>1364</v>
      </c>
      <c r="G789" s="151" t="s">
        <v>225</v>
      </c>
      <c r="H789" s="152">
        <v>0.13800000000000001</v>
      </c>
      <c r="I789" s="153"/>
      <c r="J789" s="153">
        <f t="shared" si="0"/>
        <v>0</v>
      </c>
      <c r="K789" s="150" t="s">
        <v>146</v>
      </c>
      <c r="L789" s="38"/>
      <c r="M789" s="154" t="s">
        <v>5</v>
      </c>
      <c r="N789" s="155" t="s">
        <v>43</v>
      </c>
      <c r="O789" s="156">
        <v>4.7370000000000001</v>
      </c>
      <c r="P789" s="156">
        <f t="shared" si="1"/>
        <v>0.65370600000000012</v>
      </c>
      <c r="Q789" s="156">
        <v>0</v>
      </c>
      <c r="R789" s="156">
        <f t="shared" si="2"/>
        <v>0</v>
      </c>
      <c r="S789" s="156">
        <v>0</v>
      </c>
      <c r="T789" s="157">
        <f t="shared" si="3"/>
        <v>0</v>
      </c>
      <c r="AR789" s="24" t="s">
        <v>234</v>
      </c>
      <c r="AT789" s="24" t="s">
        <v>142</v>
      </c>
      <c r="AU789" s="24" t="s">
        <v>84</v>
      </c>
      <c r="AY789" s="24" t="s">
        <v>140</v>
      </c>
      <c r="BE789" s="158">
        <f t="shared" si="4"/>
        <v>0</v>
      </c>
      <c r="BF789" s="158">
        <f t="shared" si="5"/>
        <v>0</v>
      </c>
      <c r="BG789" s="158">
        <f t="shared" si="6"/>
        <v>0</v>
      </c>
      <c r="BH789" s="158">
        <f t="shared" si="7"/>
        <v>0</v>
      </c>
      <c r="BI789" s="158">
        <f t="shared" si="8"/>
        <v>0</v>
      </c>
      <c r="BJ789" s="24" t="s">
        <v>77</v>
      </c>
      <c r="BK789" s="158">
        <f t="shared" si="9"/>
        <v>0</v>
      </c>
      <c r="BL789" s="24" t="s">
        <v>234</v>
      </c>
      <c r="BM789" s="24" t="s">
        <v>1365</v>
      </c>
    </row>
    <row r="790" spans="2:65" s="1" customFormat="1" ht="121.5">
      <c r="B790" s="38"/>
      <c r="D790" s="159" t="s">
        <v>149</v>
      </c>
      <c r="F790" s="160" t="s">
        <v>1366</v>
      </c>
      <c r="L790" s="38"/>
      <c r="M790" s="161"/>
      <c r="N790" s="39"/>
      <c r="O790" s="39"/>
      <c r="P790" s="39"/>
      <c r="Q790" s="39"/>
      <c r="R790" s="39"/>
      <c r="S790" s="39"/>
      <c r="T790" s="67"/>
      <c r="AT790" s="24" t="s">
        <v>149</v>
      </c>
      <c r="AU790" s="24" t="s">
        <v>84</v>
      </c>
    </row>
    <row r="791" spans="2:65" s="1" customFormat="1" ht="38.25" customHeight="1">
      <c r="B791" s="147"/>
      <c r="C791" s="148" t="s">
        <v>1367</v>
      </c>
      <c r="D791" s="148" t="s">
        <v>142</v>
      </c>
      <c r="E791" s="149" t="s">
        <v>1368</v>
      </c>
      <c r="F791" s="150" t="s">
        <v>1369</v>
      </c>
      <c r="G791" s="151" t="s">
        <v>225</v>
      </c>
      <c r="H791" s="152">
        <v>0.13800000000000001</v>
      </c>
      <c r="I791" s="153"/>
      <c r="J791" s="153">
        <f>ROUND(I791*H791,2)</f>
        <v>0</v>
      </c>
      <c r="K791" s="150" t="s">
        <v>146</v>
      </c>
      <c r="L791" s="38"/>
      <c r="M791" s="154" t="s">
        <v>5</v>
      </c>
      <c r="N791" s="155" t="s">
        <v>43</v>
      </c>
      <c r="O791" s="156">
        <v>2.75</v>
      </c>
      <c r="P791" s="156">
        <f>O791*H791</f>
        <v>0.37950000000000006</v>
      </c>
      <c r="Q791" s="156">
        <v>0</v>
      </c>
      <c r="R791" s="156">
        <f>Q791*H791</f>
        <v>0</v>
      </c>
      <c r="S791" s="156">
        <v>0</v>
      </c>
      <c r="T791" s="157">
        <f>S791*H791</f>
        <v>0</v>
      </c>
      <c r="AR791" s="24" t="s">
        <v>234</v>
      </c>
      <c r="AT791" s="24" t="s">
        <v>142</v>
      </c>
      <c r="AU791" s="24" t="s">
        <v>84</v>
      </c>
      <c r="AY791" s="24" t="s">
        <v>140</v>
      </c>
      <c r="BE791" s="158">
        <f>IF(N791="základní",J791,0)</f>
        <v>0</v>
      </c>
      <c r="BF791" s="158">
        <f>IF(N791="snížená",J791,0)</f>
        <v>0</v>
      </c>
      <c r="BG791" s="158">
        <f>IF(N791="zákl. přenesená",J791,0)</f>
        <v>0</v>
      </c>
      <c r="BH791" s="158">
        <f>IF(N791="sníž. přenesená",J791,0)</f>
        <v>0</v>
      </c>
      <c r="BI791" s="158">
        <f>IF(N791="nulová",J791,0)</f>
        <v>0</v>
      </c>
      <c r="BJ791" s="24" t="s">
        <v>77</v>
      </c>
      <c r="BK791" s="158">
        <f>ROUND(I791*H791,2)</f>
        <v>0</v>
      </c>
      <c r="BL791" s="24" t="s">
        <v>234</v>
      </c>
      <c r="BM791" s="24" t="s">
        <v>1370</v>
      </c>
    </row>
    <row r="792" spans="2:65" s="1" customFormat="1" ht="121.5">
      <c r="B792" s="38"/>
      <c r="D792" s="159" t="s">
        <v>149</v>
      </c>
      <c r="F792" s="160" t="s">
        <v>1366</v>
      </c>
      <c r="L792" s="38"/>
      <c r="M792" s="161"/>
      <c r="N792" s="39"/>
      <c r="O792" s="39"/>
      <c r="P792" s="39"/>
      <c r="Q792" s="39"/>
      <c r="R792" s="39"/>
      <c r="S792" s="39"/>
      <c r="T792" s="67"/>
      <c r="AT792" s="24" t="s">
        <v>149</v>
      </c>
      <c r="AU792" s="24" t="s">
        <v>84</v>
      </c>
    </row>
    <row r="793" spans="2:65" s="10" customFormat="1" ht="29.85" customHeight="1">
      <c r="B793" s="135"/>
      <c r="D793" s="136" t="s">
        <v>71</v>
      </c>
      <c r="E793" s="145" t="s">
        <v>1371</v>
      </c>
      <c r="F793" s="145" t="s">
        <v>1372</v>
      </c>
      <c r="J793" s="146">
        <f>BK793</f>
        <v>0</v>
      </c>
      <c r="L793" s="135"/>
      <c r="M793" s="139"/>
      <c r="N793" s="140"/>
      <c r="O793" s="140"/>
      <c r="P793" s="141">
        <f>SUM(P794:P849)</f>
        <v>58.731070000000003</v>
      </c>
      <c r="Q793" s="140"/>
      <c r="R793" s="141">
        <f>SUM(R794:R849)</f>
        <v>0.45597709999999997</v>
      </c>
      <c r="S793" s="140"/>
      <c r="T793" s="142">
        <f>SUM(T794:T849)</f>
        <v>0</v>
      </c>
      <c r="AR793" s="136" t="s">
        <v>84</v>
      </c>
      <c r="AT793" s="143" t="s">
        <v>71</v>
      </c>
      <c r="AU793" s="143" t="s">
        <v>77</v>
      </c>
      <c r="AY793" s="136" t="s">
        <v>140</v>
      </c>
      <c r="BK793" s="144">
        <f>SUM(BK794:BK849)</f>
        <v>0</v>
      </c>
    </row>
    <row r="794" spans="2:65" s="1" customFormat="1" ht="16.5" customHeight="1">
      <c r="B794" s="147"/>
      <c r="C794" s="148" t="s">
        <v>1373</v>
      </c>
      <c r="D794" s="148" t="s">
        <v>142</v>
      </c>
      <c r="E794" s="149" t="s">
        <v>1374</v>
      </c>
      <c r="F794" s="150" t="s">
        <v>1375</v>
      </c>
      <c r="G794" s="151" t="s">
        <v>281</v>
      </c>
      <c r="H794" s="152">
        <v>78.81</v>
      </c>
      <c r="I794" s="153"/>
      <c r="J794" s="153">
        <f>ROUND(I794*H794,2)</f>
        <v>0</v>
      </c>
      <c r="K794" s="150" t="s">
        <v>146</v>
      </c>
      <c r="L794" s="38"/>
      <c r="M794" s="154" t="s">
        <v>5</v>
      </c>
      <c r="N794" s="155" t="s">
        <v>43</v>
      </c>
      <c r="O794" s="156">
        <v>0.11799999999999999</v>
      </c>
      <c r="P794" s="156">
        <f>O794*H794</f>
        <v>9.2995800000000006</v>
      </c>
      <c r="Q794" s="156">
        <v>0</v>
      </c>
      <c r="R794" s="156">
        <f>Q794*H794</f>
        <v>0</v>
      </c>
      <c r="S794" s="156">
        <v>0</v>
      </c>
      <c r="T794" s="157">
        <f>S794*H794</f>
        <v>0</v>
      </c>
      <c r="AR794" s="24" t="s">
        <v>234</v>
      </c>
      <c r="AT794" s="24" t="s">
        <v>142</v>
      </c>
      <c r="AU794" s="24" t="s">
        <v>84</v>
      </c>
      <c r="AY794" s="24" t="s">
        <v>140</v>
      </c>
      <c r="BE794" s="158">
        <f>IF(N794="základní",J794,0)</f>
        <v>0</v>
      </c>
      <c r="BF794" s="158">
        <f>IF(N794="snížená",J794,0)</f>
        <v>0</v>
      </c>
      <c r="BG794" s="158">
        <f>IF(N794="zákl. přenesená",J794,0)</f>
        <v>0</v>
      </c>
      <c r="BH794" s="158">
        <f>IF(N794="sníž. přenesená",J794,0)</f>
        <v>0</v>
      </c>
      <c r="BI794" s="158">
        <f>IF(N794="nulová",J794,0)</f>
        <v>0</v>
      </c>
      <c r="BJ794" s="24" t="s">
        <v>77</v>
      </c>
      <c r="BK794" s="158">
        <f>ROUND(I794*H794,2)</f>
        <v>0</v>
      </c>
      <c r="BL794" s="24" t="s">
        <v>234</v>
      </c>
      <c r="BM794" s="24" t="s">
        <v>1376</v>
      </c>
    </row>
    <row r="795" spans="2:65" s="1" customFormat="1" ht="81">
      <c r="B795" s="38"/>
      <c r="D795" s="159" t="s">
        <v>149</v>
      </c>
      <c r="F795" s="160" t="s">
        <v>1377</v>
      </c>
      <c r="L795" s="38"/>
      <c r="M795" s="161"/>
      <c r="N795" s="39"/>
      <c r="O795" s="39"/>
      <c r="P795" s="39"/>
      <c r="Q795" s="39"/>
      <c r="R795" s="39"/>
      <c r="S795" s="39"/>
      <c r="T795" s="67"/>
      <c r="AT795" s="24" t="s">
        <v>149</v>
      </c>
      <c r="AU795" s="24" t="s">
        <v>84</v>
      </c>
    </row>
    <row r="796" spans="2:65" s="11" customFormat="1">
      <c r="B796" s="162"/>
      <c r="D796" s="159" t="s">
        <v>151</v>
      </c>
      <c r="E796" s="163" t="s">
        <v>5</v>
      </c>
      <c r="F796" s="164" t="s">
        <v>1378</v>
      </c>
      <c r="H796" s="165">
        <v>78.81</v>
      </c>
      <c r="L796" s="162"/>
      <c r="M796" s="166"/>
      <c r="N796" s="167"/>
      <c r="O796" s="167"/>
      <c r="P796" s="167"/>
      <c r="Q796" s="167"/>
      <c r="R796" s="167"/>
      <c r="S796" s="167"/>
      <c r="T796" s="168"/>
      <c r="AT796" s="163" t="s">
        <v>151</v>
      </c>
      <c r="AU796" s="163" t="s">
        <v>84</v>
      </c>
      <c r="AV796" s="11" t="s">
        <v>84</v>
      </c>
      <c r="AW796" s="11" t="s">
        <v>35</v>
      </c>
      <c r="AX796" s="11" t="s">
        <v>72</v>
      </c>
      <c r="AY796" s="163" t="s">
        <v>140</v>
      </c>
    </row>
    <row r="797" spans="2:65" s="12" customFormat="1">
      <c r="B797" s="169"/>
      <c r="D797" s="159" t="s">
        <v>151</v>
      </c>
      <c r="E797" s="170" t="s">
        <v>5</v>
      </c>
      <c r="F797" s="171" t="s">
        <v>153</v>
      </c>
      <c r="H797" s="172">
        <v>78.81</v>
      </c>
      <c r="L797" s="169"/>
      <c r="M797" s="173"/>
      <c r="N797" s="174"/>
      <c r="O797" s="174"/>
      <c r="P797" s="174"/>
      <c r="Q797" s="174"/>
      <c r="R797" s="174"/>
      <c r="S797" s="174"/>
      <c r="T797" s="175"/>
      <c r="AT797" s="170" t="s">
        <v>151</v>
      </c>
      <c r="AU797" s="170" t="s">
        <v>84</v>
      </c>
      <c r="AV797" s="12" t="s">
        <v>147</v>
      </c>
      <c r="AW797" s="12" t="s">
        <v>35</v>
      </c>
      <c r="AX797" s="12" t="s">
        <v>77</v>
      </c>
      <c r="AY797" s="170" t="s">
        <v>140</v>
      </c>
    </row>
    <row r="798" spans="2:65" s="1" customFormat="1" ht="16.5" customHeight="1">
      <c r="B798" s="147"/>
      <c r="C798" s="176" t="s">
        <v>1379</v>
      </c>
      <c r="D798" s="176" t="s">
        <v>250</v>
      </c>
      <c r="E798" s="177" t="s">
        <v>1380</v>
      </c>
      <c r="F798" s="178" t="s">
        <v>1381</v>
      </c>
      <c r="G798" s="179" t="s">
        <v>145</v>
      </c>
      <c r="H798" s="180">
        <v>0.11799999999999999</v>
      </c>
      <c r="I798" s="181"/>
      <c r="J798" s="181">
        <f>ROUND(I798*H798,2)</f>
        <v>0</v>
      </c>
      <c r="K798" s="178" t="s">
        <v>146</v>
      </c>
      <c r="L798" s="182"/>
      <c r="M798" s="183" t="s">
        <v>5</v>
      </c>
      <c r="N798" s="184" t="s">
        <v>43</v>
      </c>
      <c r="O798" s="156">
        <v>0</v>
      </c>
      <c r="P798" s="156">
        <f>O798*H798</f>
        <v>0</v>
      </c>
      <c r="Q798" s="156">
        <v>0.55000000000000004</v>
      </c>
      <c r="R798" s="156">
        <f>Q798*H798</f>
        <v>6.4899999999999999E-2</v>
      </c>
      <c r="S798" s="156">
        <v>0</v>
      </c>
      <c r="T798" s="157">
        <f>S798*H798</f>
        <v>0</v>
      </c>
      <c r="AR798" s="24" t="s">
        <v>351</v>
      </c>
      <c r="AT798" s="24" t="s">
        <v>250</v>
      </c>
      <c r="AU798" s="24" t="s">
        <v>84</v>
      </c>
      <c r="AY798" s="24" t="s">
        <v>140</v>
      </c>
      <c r="BE798" s="158">
        <f>IF(N798="základní",J798,0)</f>
        <v>0</v>
      </c>
      <c r="BF798" s="158">
        <f>IF(N798="snížená",J798,0)</f>
        <v>0</v>
      </c>
      <c r="BG798" s="158">
        <f>IF(N798="zákl. přenesená",J798,0)</f>
        <v>0</v>
      </c>
      <c r="BH798" s="158">
        <f>IF(N798="sníž. přenesená",J798,0)</f>
        <v>0</v>
      </c>
      <c r="BI798" s="158">
        <f>IF(N798="nulová",J798,0)</f>
        <v>0</v>
      </c>
      <c r="BJ798" s="24" t="s">
        <v>77</v>
      </c>
      <c r="BK798" s="158">
        <f>ROUND(I798*H798,2)</f>
        <v>0</v>
      </c>
      <c r="BL798" s="24" t="s">
        <v>234</v>
      </c>
      <c r="BM798" s="24" t="s">
        <v>1382</v>
      </c>
    </row>
    <row r="799" spans="2:65" s="11" customFormat="1">
      <c r="B799" s="162"/>
      <c r="D799" s="159" t="s">
        <v>151</v>
      </c>
      <c r="E799" s="163" t="s">
        <v>5</v>
      </c>
      <c r="F799" s="164" t="s">
        <v>1383</v>
      </c>
      <c r="H799" s="165">
        <v>0.11799999999999999</v>
      </c>
      <c r="L799" s="162"/>
      <c r="M799" s="166"/>
      <c r="N799" s="167"/>
      <c r="O799" s="167"/>
      <c r="P799" s="167"/>
      <c r="Q799" s="167"/>
      <c r="R799" s="167"/>
      <c r="S799" s="167"/>
      <c r="T799" s="168"/>
      <c r="AT799" s="163" t="s">
        <v>151</v>
      </c>
      <c r="AU799" s="163" t="s">
        <v>84</v>
      </c>
      <c r="AV799" s="11" t="s">
        <v>84</v>
      </c>
      <c r="AW799" s="11" t="s">
        <v>35</v>
      </c>
      <c r="AX799" s="11" t="s">
        <v>72</v>
      </c>
      <c r="AY799" s="163" t="s">
        <v>140</v>
      </c>
    </row>
    <row r="800" spans="2:65" s="12" customFormat="1">
      <c r="B800" s="169"/>
      <c r="D800" s="159" t="s">
        <v>151</v>
      </c>
      <c r="E800" s="170" t="s">
        <v>5</v>
      </c>
      <c r="F800" s="171" t="s">
        <v>153</v>
      </c>
      <c r="H800" s="172">
        <v>0.11799999999999999</v>
      </c>
      <c r="L800" s="169"/>
      <c r="M800" s="173"/>
      <c r="N800" s="174"/>
      <c r="O800" s="174"/>
      <c r="P800" s="174"/>
      <c r="Q800" s="174"/>
      <c r="R800" s="174"/>
      <c r="S800" s="174"/>
      <c r="T800" s="175"/>
      <c r="AT800" s="170" t="s">
        <v>151</v>
      </c>
      <c r="AU800" s="170" t="s">
        <v>84</v>
      </c>
      <c r="AV800" s="12" t="s">
        <v>147</v>
      </c>
      <c r="AW800" s="12" t="s">
        <v>35</v>
      </c>
      <c r="AX800" s="12" t="s">
        <v>77</v>
      </c>
      <c r="AY800" s="170" t="s">
        <v>140</v>
      </c>
    </row>
    <row r="801" spans="2:65" s="1" customFormat="1" ht="25.5" customHeight="1">
      <c r="B801" s="147"/>
      <c r="C801" s="148" t="s">
        <v>1384</v>
      </c>
      <c r="D801" s="148" t="s">
        <v>142</v>
      </c>
      <c r="E801" s="149" t="s">
        <v>1385</v>
      </c>
      <c r="F801" s="150" t="s">
        <v>1386</v>
      </c>
      <c r="G801" s="151" t="s">
        <v>183</v>
      </c>
      <c r="H801" s="152">
        <v>1.5</v>
      </c>
      <c r="I801" s="153"/>
      <c r="J801" s="153">
        <f>ROUND(I801*H801,2)</f>
        <v>0</v>
      </c>
      <c r="K801" s="150" t="s">
        <v>146</v>
      </c>
      <c r="L801" s="38"/>
      <c r="M801" s="154" t="s">
        <v>5</v>
      </c>
      <c r="N801" s="155" t="s">
        <v>43</v>
      </c>
      <c r="O801" s="156">
        <v>1.298</v>
      </c>
      <c r="P801" s="156">
        <f>O801*H801</f>
        <v>1.9470000000000001</v>
      </c>
      <c r="Q801" s="156">
        <v>2.5000000000000001E-4</v>
      </c>
      <c r="R801" s="156">
        <f>Q801*H801</f>
        <v>3.7500000000000001E-4</v>
      </c>
      <c r="S801" s="156">
        <v>0</v>
      </c>
      <c r="T801" s="157">
        <f>S801*H801</f>
        <v>0</v>
      </c>
      <c r="AR801" s="24" t="s">
        <v>234</v>
      </c>
      <c r="AT801" s="24" t="s">
        <v>142</v>
      </c>
      <c r="AU801" s="24" t="s">
        <v>84</v>
      </c>
      <c r="AY801" s="24" t="s">
        <v>140</v>
      </c>
      <c r="BE801" s="158">
        <f>IF(N801="základní",J801,0)</f>
        <v>0</v>
      </c>
      <c r="BF801" s="158">
        <f>IF(N801="snížená",J801,0)</f>
        <v>0</v>
      </c>
      <c r="BG801" s="158">
        <f>IF(N801="zákl. přenesená",J801,0)</f>
        <v>0</v>
      </c>
      <c r="BH801" s="158">
        <f>IF(N801="sníž. přenesená",J801,0)</f>
        <v>0</v>
      </c>
      <c r="BI801" s="158">
        <f>IF(N801="nulová",J801,0)</f>
        <v>0</v>
      </c>
      <c r="BJ801" s="24" t="s">
        <v>77</v>
      </c>
      <c r="BK801" s="158">
        <f>ROUND(I801*H801,2)</f>
        <v>0</v>
      </c>
      <c r="BL801" s="24" t="s">
        <v>234</v>
      </c>
      <c r="BM801" s="24" t="s">
        <v>1387</v>
      </c>
    </row>
    <row r="802" spans="2:65" s="1" customFormat="1" ht="94.5">
      <c r="B802" s="38"/>
      <c r="D802" s="159" t="s">
        <v>149</v>
      </c>
      <c r="F802" s="160" t="s">
        <v>1388</v>
      </c>
      <c r="L802" s="38"/>
      <c r="M802" s="161"/>
      <c r="N802" s="39"/>
      <c r="O802" s="39"/>
      <c r="P802" s="39"/>
      <c r="Q802" s="39"/>
      <c r="R802" s="39"/>
      <c r="S802" s="39"/>
      <c r="T802" s="67"/>
      <c r="AT802" s="24" t="s">
        <v>149</v>
      </c>
      <c r="AU802" s="24" t="s">
        <v>84</v>
      </c>
    </row>
    <row r="803" spans="2:65" s="1" customFormat="1" ht="16.5" customHeight="1">
      <c r="B803" s="147"/>
      <c r="C803" s="176" t="s">
        <v>1389</v>
      </c>
      <c r="D803" s="176" t="s">
        <v>250</v>
      </c>
      <c r="E803" s="177" t="s">
        <v>1390</v>
      </c>
      <c r="F803" s="178" t="s">
        <v>1391</v>
      </c>
      <c r="G803" s="179" t="s">
        <v>425</v>
      </c>
      <c r="H803" s="180">
        <v>1</v>
      </c>
      <c r="I803" s="181"/>
      <c r="J803" s="181">
        <f>ROUND(I803*H803,2)</f>
        <v>0</v>
      </c>
      <c r="K803" s="178" t="s">
        <v>5</v>
      </c>
      <c r="L803" s="182"/>
      <c r="M803" s="183" t="s">
        <v>5</v>
      </c>
      <c r="N803" s="184" t="s">
        <v>43</v>
      </c>
      <c r="O803" s="156">
        <v>0</v>
      </c>
      <c r="P803" s="156">
        <f>O803*H803</f>
        <v>0</v>
      </c>
      <c r="Q803" s="156">
        <v>2.3E-2</v>
      </c>
      <c r="R803" s="156">
        <f>Q803*H803</f>
        <v>2.3E-2</v>
      </c>
      <c r="S803" s="156">
        <v>0</v>
      </c>
      <c r="T803" s="157">
        <f>S803*H803</f>
        <v>0</v>
      </c>
      <c r="AR803" s="24" t="s">
        <v>351</v>
      </c>
      <c r="AT803" s="24" t="s">
        <v>250</v>
      </c>
      <c r="AU803" s="24" t="s">
        <v>84</v>
      </c>
      <c r="AY803" s="24" t="s">
        <v>140</v>
      </c>
      <c r="BE803" s="158">
        <f>IF(N803="základní",J803,0)</f>
        <v>0</v>
      </c>
      <c r="BF803" s="158">
        <f>IF(N803="snížená",J803,0)</f>
        <v>0</v>
      </c>
      <c r="BG803" s="158">
        <f>IF(N803="zákl. přenesená",J803,0)</f>
        <v>0</v>
      </c>
      <c r="BH803" s="158">
        <f>IF(N803="sníž. přenesená",J803,0)</f>
        <v>0</v>
      </c>
      <c r="BI803" s="158">
        <f>IF(N803="nulová",J803,0)</f>
        <v>0</v>
      </c>
      <c r="BJ803" s="24" t="s">
        <v>77</v>
      </c>
      <c r="BK803" s="158">
        <f>ROUND(I803*H803,2)</f>
        <v>0</v>
      </c>
      <c r="BL803" s="24" t="s">
        <v>234</v>
      </c>
      <c r="BM803" s="24" t="s">
        <v>1392</v>
      </c>
    </row>
    <row r="804" spans="2:65" s="1" customFormat="1" ht="25.5" customHeight="1">
      <c r="B804" s="147"/>
      <c r="C804" s="148" t="s">
        <v>1393</v>
      </c>
      <c r="D804" s="148" t="s">
        <v>142</v>
      </c>
      <c r="E804" s="149" t="s">
        <v>1394</v>
      </c>
      <c r="F804" s="150" t="s">
        <v>1395</v>
      </c>
      <c r="G804" s="151" t="s">
        <v>183</v>
      </c>
      <c r="H804" s="152">
        <v>2.5299999999999998</v>
      </c>
      <c r="I804" s="153"/>
      <c r="J804" s="153">
        <f>ROUND(I804*H804,2)</f>
        <v>0</v>
      </c>
      <c r="K804" s="150" t="s">
        <v>146</v>
      </c>
      <c r="L804" s="38"/>
      <c r="M804" s="154" t="s">
        <v>5</v>
      </c>
      <c r="N804" s="155" t="s">
        <v>43</v>
      </c>
      <c r="O804" s="156">
        <v>1.359</v>
      </c>
      <c r="P804" s="156">
        <f>O804*H804</f>
        <v>3.4382699999999997</v>
      </c>
      <c r="Q804" s="156">
        <v>2.5000000000000001E-4</v>
      </c>
      <c r="R804" s="156">
        <f>Q804*H804</f>
        <v>6.3249999999999992E-4</v>
      </c>
      <c r="S804" s="156">
        <v>0</v>
      </c>
      <c r="T804" s="157">
        <f>S804*H804</f>
        <v>0</v>
      </c>
      <c r="AR804" s="24" t="s">
        <v>234</v>
      </c>
      <c r="AT804" s="24" t="s">
        <v>142</v>
      </c>
      <c r="AU804" s="24" t="s">
        <v>84</v>
      </c>
      <c r="AY804" s="24" t="s">
        <v>140</v>
      </c>
      <c r="BE804" s="158">
        <f>IF(N804="základní",J804,0)</f>
        <v>0</v>
      </c>
      <c r="BF804" s="158">
        <f>IF(N804="snížená",J804,0)</f>
        <v>0</v>
      </c>
      <c r="BG804" s="158">
        <f>IF(N804="zákl. přenesená",J804,0)</f>
        <v>0</v>
      </c>
      <c r="BH804" s="158">
        <f>IF(N804="sníž. přenesená",J804,0)</f>
        <v>0</v>
      </c>
      <c r="BI804" s="158">
        <f>IF(N804="nulová",J804,0)</f>
        <v>0</v>
      </c>
      <c r="BJ804" s="24" t="s">
        <v>77</v>
      </c>
      <c r="BK804" s="158">
        <f>ROUND(I804*H804,2)</f>
        <v>0</v>
      </c>
      <c r="BL804" s="24" t="s">
        <v>234</v>
      </c>
      <c r="BM804" s="24" t="s">
        <v>1396</v>
      </c>
    </row>
    <row r="805" spans="2:65" s="1" customFormat="1" ht="94.5">
      <c r="B805" s="38"/>
      <c r="D805" s="159" t="s">
        <v>149</v>
      </c>
      <c r="F805" s="160" t="s">
        <v>1388</v>
      </c>
      <c r="L805" s="38"/>
      <c r="M805" s="161"/>
      <c r="N805" s="39"/>
      <c r="O805" s="39"/>
      <c r="P805" s="39"/>
      <c r="Q805" s="39"/>
      <c r="R805" s="39"/>
      <c r="S805" s="39"/>
      <c r="T805" s="67"/>
      <c r="AT805" s="24" t="s">
        <v>149</v>
      </c>
      <c r="AU805" s="24" t="s">
        <v>84</v>
      </c>
    </row>
    <row r="806" spans="2:65" s="11" customFormat="1">
      <c r="B806" s="162"/>
      <c r="D806" s="159" t="s">
        <v>151</v>
      </c>
      <c r="E806" s="163" t="s">
        <v>5</v>
      </c>
      <c r="F806" s="164" t="s">
        <v>1397</v>
      </c>
      <c r="H806" s="165">
        <v>2.5299999999999998</v>
      </c>
      <c r="L806" s="162"/>
      <c r="M806" s="166"/>
      <c r="N806" s="167"/>
      <c r="O806" s="167"/>
      <c r="P806" s="167"/>
      <c r="Q806" s="167"/>
      <c r="R806" s="167"/>
      <c r="S806" s="167"/>
      <c r="T806" s="168"/>
      <c r="AT806" s="163" t="s">
        <v>151</v>
      </c>
      <c r="AU806" s="163" t="s">
        <v>84</v>
      </c>
      <c r="AV806" s="11" t="s">
        <v>84</v>
      </c>
      <c r="AW806" s="11" t="s">
        <v>35</v>
      </c>
      <c r="AX806" s="11" t="s">
        <v>72</v>
      </c>
      <c r="AY806" s="163" t="s">
        <v>140</v>
      </c>
    </row>
    <row r="807" spans="2:65" s="12" customFormat="1">
      <c r="B807" s="169"/>
      <c r="D807" s="159" t="s">
        <v>151</v>
      </c>
      <c r="E807" s="170" t="s">
        <v>5</v>
      </c>
      <c r="F807" s="171" t="s">
        <v>153</v>
      </c>
      <c r="H807" s="172">
        <v>2.5299999999999998</v>
      </c>
      <c r="L807" s="169"/>
      <c r="M807" s="173"/>
      <c r="N807" s="174"/>
      <c r="O807" s="174"/>
      <c r="P807" s="174"/>
      <c r="Q807" s="174"/>
      <c r="R807" s="174"/>
      <c r="S807" s="174"/>
      <c r="T807" s="175"/>
      <c r="AT807" s="170" t="s">
        <v>151</v>
      </c>
      <c r="AU807" s="170" t="s">
        <v>84</v>
      </c>
      <c r="AV807" s="12" t="s">
        <v>147</v>
      </c>
      <c r="AW807" s="12" t="s">
        <v>35</v>
      </c>
      <c r="AX807" s="12" t="s">
        <v>77</v>
      </c>
      <c r="AY807" s="170" t="s">
        <v>140</v>
      </c>
    </row>
    <row r="808" spans="2:65" s="1" customFormat="1" ht="16.5" customHeight="1">
      <c r="B808" s="147"/>
      <c r="C808" s="176" t="s">
        <v>1398</v>
      </c>
      <c r="D808" s="176" t="s">
        <v>250</v>
      </c>
      <c r="E808" s="177" t="s">
        <v>1399</v>
      </c>
      <c r="F808" s="178" t="s">
        <v>1400</v>
      </c>
      <c r="G808" s="179" t="s">
        <v>425</v>
      </c>
      <c r="H808" s="180">
        <v>1</v>
      </c>
      <c r="I808" s="181"/>
      <c r="J808" s="181">
        <f>ROUND(I808*H808,2)</f>
        <v>0</v>
      </c>
      <c r="K808" s="178" t="s">
        <v>5</v>
      </c>
      <c r="L808" s="182"/>
      <c r="M808" s="183" t="s">
        <v>5</v>
      </c>
      <c r="N808" s="184" t="s">
        <v>43</v>
      </c>
      <c r="O808" s="156">
        <v>0</v>
      </c>
      <c r="P808" s="156">
        <f>O808*H808</f>
        <v>0</v>
      </c>
      <c r="Q808" s="156">
        <v>0.05</v>
      </c>
      <c r="R808" s="156">
        <f>Q808*H808</f>
        <v>0.05</v>
      </c>
      <c r="S808" s="156">
        <v>0</v>
      </c>
      <c r="T808" s="157">
        <f>S808*H808</f>
        <v>0</v>
      </c>
      <c r="AR808" s="24" t="s">
        <v>351</v>
      </c>
      <c r="AT808" s="24" t="s">
        <v>250</v>
      </c>
      <c r="AU808" s="24" t="s">
        <v>84</v>
      </c>
      <c r="AY808" s="24" t="s">
        <v>140</v>
      </c>
      <c r="BE808" s="158">
        <f>IF(N808="základní",J808,0)</f>
        <v>0</v>
      </c>
      <c r="BF808" s="158">
        <f>IF(N808="snížená",J808,0)</f>
        <v>0</v>
      </c>
      <c r="BG808" s="158">
        <f>IF(N808="zákl. přenesená",J808,0)</f>
        <v>0</v>
      </c>
      <c r="BH808" s="158">
        <f>IF(N808="sníž. přenesená",J808,0)</f>
        <v>0</v>
      </c>
      <c r="BI808" s="158">
        <f>IF(N808="nulová",J808,0)</f>
        <v>0</v>
      </c>
      <c r="BJ808" s="24" t="s">
        <v>77</v>
      </c>
      <c r="BK808" s="158">
        <f>ROUND(I808*H808,2)</f>
        <v>0</v>
      </c>
      <c r="BL808" s="24" t="s">
        <v>234</v>
      </c>
      <c r="BM808" s="24" t="s">
        <v>1401</v>
      </c>
    </row>
    <row r="809" spans="2:65" s="1" customFormat="1" ht="25.5" customHeight="1">
      <c r="B809" s="147"/>
      <c r="C809" s="148" t="s">
        <v>1402</v>
      </c>
      <c r="D809" s="148" t="s">
        <v>142</v>
      </c>
      <c r="E809" s="149" t="s">
        <v>1403</v>
      </c>
      <c r="F809" s="150" t="s">
        <v>1404</v>
      </c>
      <c r="G809" s="151" t="s">
        <v>281</v>
      </c>
      <c r="H809" s="152">
        <v>42.09</v>
      </c>
      <c r="I809" s="153"/>
      <c r="J809" s="153">
        <f>ROUND(I809*H809,2)</f>
        <v>0</v>
      </c>
      <c r="K809" s="150" t="s">
        <v>146</v>
      </c>
      <c r="L809" s="38"/>
      <c r="M809" s="154" t="s">
        <v>5</v>
      </c>
      <c r="N809" s="155" t="s">
        <v>43</v>
      </c>
      <c r="O809" s="156">
        <v>0.186</v>
      </c>
      <c r="P809" s="156">
        <f>O809*H809</f>
        <v>7.8287400000000007</v>
      </c>
      <c r="Q809" s="156">
        <v>2.7999999999999998E-4</v>
      </c>
      <c r="R809" s="156">
        <f>Q809*H809</f>
        <v>1.1785199999999999E-2</v>
      </c>
      <c r="S809" s="156">
        <v>0</v>
      </c>
      <c r="T809" s="157">
        <f>S809*H809</f>
        <v>0</v>
      </c>
      <c r="AR809" s="24" t="s">
        <v>234</v>
      </c>
      <c r="AT809" s="24" t="s">
        <v>142</v>
      </c>
      <c r="AU809" s="24" t="s">
        <v>84</v>
      </c>
      <c r="AY809" s="24" t="s">
        <v>140</v>
      </c>
      <c r="BE809" s="158">
        <f>IF(N809="základní",J809,0)</f>
        <v>0</v>
      </c>
      <c r="BF809" s="158">
        <f>IF(N809="snížená",J809,0)</f>
        <v>0</v>
      </c>
      <c r="BG809" s="158">
        <f>IF(N809="zákl. přenesená",J809,0)</f>
        <v>0</v>
      </c>
      <c r="BH809" s="158">
        <f>IF(N809="sníž. přenesená",J809,0)</f>
        <v>0</v>
      </c>
      <c r="BI809" s="158">
        <f>IF(N809="nulová",J809,0)</f>
        <v>0</v>
      </c>
      <c r="BJ809" s="24" t="s">
        <v>77</v>
      </c>
      <c r="BK809" s="158">
        <f>ROUND(I809*H809,2)</f>
        <v>0</v>
      </c>
      <c r="BL809" s="24" t="s">
        <v>234</v>
      </c>
      <c r="BM809" s="24" t="s">
        <v>1405</v>
      </c>
    </row>
    <row r="810" spans="2:65" s="1" customFormat="1" ht="81">
      <c r="B810" s="38"/>
      <c r="D810" s="159" t="s">
        <v>149</v>
      </c>
      <c r="F810" s="160" t="s">
        <v>1406</v>
      </c>
      <c r="L810" s="38"/>
      <c r="M810" s="161"/>
      <c r="N810" s="39"/>
      <c r="O810" s="39"/>
      <c r="P810" s="39"/>
      <c r="Q810" s="39"/>
      <c r="R810" s="39"/>
      <c r="S810" s="39"/>
      <c r="T810" s="67"/>
      <c r="AT810" s="24" t="s">
        <v>149</v>
      </c>
      <c r="AU810" s="24" t="s">
        <v>84</v>
      </c>
    </row>
    <row r="811" spans="2:65" s="11" customFormat="1">
      <c r="B811" s="162"/>
      <c r="D811" s="159" t="s">
        <v>151</v>
      </c>
      <c r="E811" s="163" t="s">
        <v>5</v>
      </c>
      <c r="F811" s="164" t="s">
        <v>1407</v>
      </c>
      <c r="H811" s="165">
        <v>28.2</v>
      </c>
      <c r="L811" s="162"/>
      <c r="M811" s="166"/>
      <c r="N811" s="167"/>
      <c r="O811" s="167"/>
      <c r="P811" s="167"/>
      <c r="Q811" s="167"/>
      <c r="R811" s="167"/>
      <c r="S811" s="167"/>
      <c r="T811" s="168"/>
      <c r="AT811" s="163" t="s">
        <v>151</v>
      </c>
      <c r="AU811" s="163" t="s">
        <v>84</v>
      </c>
      <c r="AV811" s="11" t="s">
        <v>84</v>
      </c>
      <c r="AW811" s="11" t="s">
        <v>35</v>
      </c>
      <c r="AX811" s="11" t="s">
        <v>72</v>
      </c>
      <c r="AY811" s="163" t="s">
        <v>140</v>
      </c>
    </row>
    <row r="812" spans="2:65" s="11" customFormat="1">
      <c r="B812" s="162"/>
      <c r="D812" s="159" t="s">
        <v>151</v>
      </c>
      <c r="E812" s="163" t="s">
        <v>5</v>
      </c>
      <c r="F812" s="164" t="s">
        <v>1408</v>
      </c>
      <c r="H812" s="165">
        <v>8.06</v>
      </c>
      <c r="L812" s="162"/>
      <c r="M812" s="166"/>
      <c r="N812" s="167"/>
      <c r="O812" s="167"/>
      <c r="P812" s="167"/>
      <c r="Q812" s="167"/>
      <c r="R812" s="167"/>
      <c r="S812" s="167"/>
      <c r="T812" s="168"/>
      <c r="AT812" s="163" t="s">
        <v>151</v>
      </c>
      <c r="AU812" s="163" t="s">
        <v>84</v>
      </c>
      <c r="AV812" s="11" t="s">
        <v>84</v>
      </c>
      <c r="AW812" s="11" t="s">
        <v>35</v>
      </c>
      <c r="AX812" s="11" t="s">
        <v>72</v>
      </c>
      <c r="AY812" s="163" t="s">
        <v>140</v>
      </c>
    </row>
    <row r="813" spans="2:65" s="11" customFormat="1">
      <c r="B813" s="162"/>
      <c r="D813" s="159" t="s">
        <v>151</v>
      </c>
      <c r="E813" s="163" t="s">
        <v>5</v>
      </c>
      <c r="F813" s="164" t="s">
        <v>1409</v>
      </c>
      <c r="H813" s="165">
        <v>2.5</v>
      </c>
      <c r="L813" s="162"/>
      <c r="M813" s="166"/>
      <c r="N813" s="167"/>
      <c r="O813" s="167"/>
      <c r="P813" s="167"/>
      <c r="Q813" s="167"/>
      <c r="R813" s="167"/>
      <c r="S813" s="167"/>
      <c r="T813" s="168"/>
      <c r="AT813" s="163" t="s">
        <v>151</v>
      </c>
      <c r="AU813" s="163" t="s">
        <v>84</v>
      </c>
      <c r="AV813" s="11" t="s">
        <v>84</v>
      </c>
      <c r="AW813" s="11" t="s">
        <v>35</v>
      </c>
      <c r="AX813" s="11" t="s">
        <v>72</v>
      </c>
      <c r="AY813" s="163" t="s">
        <v>140</v>
      </c>
    </row>
    <row r="814" spans="2:65" s="11" customFormat="1">
      <c r="B814" s="162"/>
      <c r="D814" s="159" t="s">
        <v>151</v>
      </c>
      <c r="E814" s="163" t="s">
        <v>5</v>
      </c>
      <c r="F814" s="164" t="s">
        <v>1410</v>
      </c>
      <c r="H814" s="165">
        <v>3.33</v>
      </c>
      <c r="L814" s="162"/>
      <c r="M814" s="166"/>
      <c r="N814" s="167"/>
      <c r="O814" s="167"/>
      <c r="P814" s="167"/>
      <c r="Q814" s="167"/>
      <c r="R814" s="167"/>
      <c r="S814" s="167"/>
      <c r="T814" s="168"/>
      <c r="AT814" s="163" t="s">
        <v>151</v>
      </c>
      <c r="AU814" s="163" t="s">
        <v>84</v>
      </c>
      <c r="AV814" s="11" t="s">
        <v>84</v>
      </c>
      <c r="AW814" s="11" t="s">
        <v>35</v>
      </c>
      <c r="AX814" s="11" t="s">
        <v>72</v>
      </c>
      <c r="AY814" s="163" t="s">
        <v>140</v>
      </c>
    </row>
    <row r="815" spans="2:65" s="12" customFormat="1">
      <c r="B815" s="169"/>
      <c r="D815" s="159" t="s">
        <v>151</v>
      </c>
      <c r="E815" s="170" t="s">
        <v>5</v>
      </c>
      <c r="F815" s="171" t="s">
        <v>153</v>
      </c>
      <c r="H815" s="172">
        <v>42.09</v>
      </c>
      <c r="L815" s="169"/>
      <c r="M815" s="173"/>
      <c r="N815" s="174"/>
      <c r="O815" s="174"/>
      <c r="P815" s="174"/>
      <c r="Q815" s="174"/>
      <c r="R815" s="174"/>
      <c r="S815" s="174"/>
      <c r="T815" s="175"/>
      <c r="AT815" s="170" t="s">
        <v>151</v>
      </c>
      <c r="AU815" s="170" t="s">
        <v>84</v>
      </c>
      <c r="AV815" s="12" t="s">
        <v>147</v>
      </c>
      <c r="AW815" s="12" t="s">
        <v>35</v>
      </c>
      <c r="AX815" s="12" t="s">
        <v>77</v>
      </c>
      <c r="AY815" s="170" t="s">
        <v>140</v>
      </c>
    </row>
    <row r="816" spans="2:65" s="1" customFormat="1" ht="25.5" customHeight="1">
      <c r="B816" s="147"/>
      <c r="C816" s="148" t="s">
        <v>1411</v>
      </c>
      <c r="D816" s="148" t="s">
        <v>142</v>
      </c>
      <c r="E816" s="149" t="s">
        <v>1412</v>
      </c>
      <c r="F816" s="150" t="s">
        <v>1413</v>
      </c>
      <c r="G816" s="151" t="s">
        <v>425</v>
      </c>
      <c r="H816" s="152">
        <v>1</v>
      </c>
      <c r="I816" s="153"/>
      <c r="J816" s="153">
        <f>ROUND(I816*H816,2)</f>
        <v>0</v>
      </c>
      <c r="K816" s="150" t="s">
        <v>146</v>
      </c>
      <c r="L816" s="38"/>
      <c r="M816" s="154" t="s">
        <v>5</v>
      </c>
      <c r="N816" s="155" t="s">
        <v>43</v>
      </c>
      <c r="O816" s="156">
        <v>4.5839999999999996</v>
      </c>
      <c r="P816" s="156">
        <f>O816*H816</f>
        <v>4.5839999999999996</v>
      </c>
      <c r="Q816" s="156">
        <v>2.4000000000000001E-4</v>
      </c>
      <c r="R816" s="156">
        <f>Q816*H816</f>
        <v>2.4000000000000001E-4</v>
      </c>
      <c r="S816" s="156">
        <v>0</v>
      </c>
      <c r="T816" s="157">
        <f>S816*H816</f>
        <v>0</v>
      </c>
      <c r="AR816" s="24" t="s">
        <v>234</v>
      </c>
      <c r="AT816" s="24" t="s">
        <v>142</v>
      </c>
      <c r="AU816" s="24" t="s">
        <v>84</v>
      </c>
      <c r="AY816" s="24" t="s">
        <v>140</v>
      </c>
      <c r="BE816" s="158">
        <f>IF(N816="základní",J816,0)</f>
        <v>0</v>
      </c>
      <c r="BF816" s="158">
        <f>IF(N816="snížená",J816,0)</f>
        <v>0</v>
      </c>
      <c r="BG816" s="158">
        <f>IF(N816="zákl. přenesená",J816,0)</f>
        <v>0</v>
      </c>
      <c r="BH816" s="158">
        <f>IF(N816="sníž. přenesená",J816,0)</f>
        <v>0</v>
      </c>
      <c r="BI816" s="158">
        <f>IF(N816="nulová",J816,0)</f>
        <v>0</v>
      </c>
      <c r="BJ816" s="24" t="s">
        <v>77</v>
      </c>
      <c r="BK816" s="158">
        <f>ROUND(I816*H816,2)</f>
        <v>0</v>
      </c>
      <c r="BL816" s="24" t="s">
        <v>234</v>
      </c>
      <c r="BM816" s="24" t="s">
        <v>1414</v>
      </c>
    </row>
    <row r="817" spans="2:65" s="1" customFormat="1" ht="54">
      <c r="B817" s="38"/>
      <c r="D817" s="159" t="s">
        <v>149</v>
      </c>
      <c r="F817" s="160" t="s">
        <v>1415</v>
      </c>
      <c r="L817" s="38"/>
      <c r="M817" s="161"/>
      <c r="N817" s="39"/>
      <c r="O817" s="39"/>
      <c r="P817" s="39"/>
      <c r="Q817" s="39"/>
      <c r="R817" s="39"/>
      <c r="S817" s="39"/>
      <c r="T817" s="67"/>
      <c r="AT817" s="24" t="s">
        <v>149</v>
      </c>
      <c r="AU817" s="24" t="s">
        <v>84</v>
      </c>
    </row>
    <row r="818" spans="2:65" s="1" customFormat="1" ht="16.5" customHeight="1">
      <c r="B818" s="147"/>
      <c r="C818" s="176" t="s">
        <v>1416</v>
      </c>
      <c r="D818" s="176" t="s">
        <v>250</v>
      </c>
      <c r="E818" s="177" t="s">
        <v>1417</v>
      </c>
      <c r="F818" s="178" t="s">
        <v>1418</v>
      </c>
      <c r="G818" s="179" t="s">
        <v>425</v>
      </c>
      <c r="H818" s="180">
        <v>1</v>
      </c>
      <c r="I818" s="181"/>
      <c r="J818" s="181">
        <f>ROUND(I818*H818,2)</f>
        <v>0</v>
      </c>
      <c r="K818" s="178" t="s">
        <v>5</v>
      </c>
      <c r="L818" s="182"/>
      <c r="M818" s="183" t="s">
        <v>5</v>
      </c>
      <c r="N818" s="184" t="s">
        <v>43</v>
      </c>
      <c r="O818" s="156">
        <v>0</v>
      </c>
      <c r="P818" s="156">
        <f>O818*H818</f>
        <v>0</v>
      </c>
      <c r="Q818" s="156">
        <v>8.4000000000000005E-2</v>
      </c>
      <c r="R818" s="156">
        <f>Q818*H818</f>
        <v>8.4000000000000005E-2</v>
      </c>
      <c r="S818" s="156">
        <v>0</v>
      </c>
      <c r="T818" s="157">
        <f>S818*H818</f>
        <v>0</v>
      </c>
      <c r="AR818" s="24" t="s">
        <v>351</v>
      </c>
      <c r="AT818" s="24" t="s">
        <v>250</v>
      </c>
      <c r="AU818" s="24" t="s">
        <v>84</v>
      </c>
      <c r="AY818" s="24" t="s">
        <v>140</v>
      </c>
      <c r="BE818" s="158">
        <f>IF(N818="základní",J818,0)</f>
        <v>0</v>
      </c>
      <c r="BF818" s="158">
        <f>IF(N818="snížená",J818,0)</f>
        <v>0</v>
      </c>
      <c r="BG818" s="158">
        <f>IF(N818="zákl. přenesená",J818,0)</f>
        <v>0</v>
      </c>
      <c r="BH818" s="158">
        <f>IF(N818="sníž. přenesená",J818,0)</f>
        <v>0</v>
      </c>
      <c r="BI818" s="158">
        <f>IF(N818="nulová",J818,0)</f>
        <v>0</v>
      </c>
      <c r="BJ818" s="24" t="s">
        <v>77</v>
      </c>
      <c r="BK818" s="158">
        <f>ROUND(I818*H818,2)</f>
        <v>0</v>
      </c>
      <c r="BL818" s="24" t="s">
        <v>234</v>
      </c>
      <c r="BM818" s="24" t="s">
        <v>1419</v>
      </c>
    </row>
    <row r="819" spans="2:65" s="1" customFormat="1" ht="25.5" customHeight="1">
      <c r="B819" s="147"/>
      <c r="C819" s="148" t="s">
        <v>1420</v>
      </c>
      <c r="D819" s="148" t="s">
        <v>142</v>
      </c>
      <c r="E819" s="149" t="s">
        <v>1421</v>
      </c>
      <c r="F819" s="150" t="s">
        <v>1422</v>
      </c>
      <c r="G819" s="151" t="s">
        <v>425</v>
      </c>
      <c r="H819" s="152">
        <v>3</v>
      </c>
      <c r="I819" s="153"/>
      <c r="J819" s="153">
        <f>ROUND(I819*H819,2)</f>
        <v>0</v>
      </c>
      <c r="K819" s="150" t="s">
        <v>146</v>
      </c>
      <c r="L819" s="38"/>
      <c r="M819" s="154" t="s">
        <v>5</v>
      </c>
      <c r="N819" s="155" t="s">
        <v>43</v>
      </c>
      <c r="O819" s="156">
        <v>1.825</v>
      </c>
      <c r="P819" s="156">
        <f>O819*H819</f>
        <v>5.4749999999999996</v>
      </c>
      <c r="Q819" s="156">
        <v>0</v>
      </c>
      <c r="R819" s="156">
        <f>Q819*H819</f>
        <v>0</v>
      </c>
      <c r="S819" s="156">
        <v>0</v>
      </c>
      <c r="T819" s="157">
        <f>S819*H819</f>
        <v>0</v>
      </c>
      <c r="AR819" s="24" t="s">
        <v>234</v>
      </c>
      <c r="AT819" s="24" t="s">
        <v>142</v>
      </c>
      <c r="AU819" s="24" t="s">
        <v>84</v>
      </c>
      <c r="AY819" s="24" t="s">
        <v>140</v>
      </c>
      <c r="BE819" s="158">
        <f>IF(N819="základní",J819,0)</f>
        <v>0</v>
      </c>
      <c r="BF819" s="158">
        <f>IF(N819="snížená",J819,0)</f>
        <v>0</v>
      </c>
      <c r="BG819" s="158">
        <f>IF(N819="zákl. přenesená",J819,0)</f>
        <v>0</v>
      </c>
      <c r="BH819" s="158">
        <f>IF(N819="sníž. přenesená",J819,0)</f>
        <v>0</v>
      </c>
      <c r="BI819" s="158">
        <f>IF(N819="nulová",J819,0)</f>
        <v>0</v>
      </c>
      <c r="BJ819" s="24" t="s">
        <v>77</v>
      </c>
      <c r="BK819" s="158">
        <f>ROUND(I819*H819,2)</f>
        <v>0</v>
      </c>
      <c r="BL819" s="24" t="s">
        <v>234</v>
      </c>
      <c r="BM819" s="24" t="s">
        <v>1423</v>
      </c>
    </row>
    <row r="820" spans="2:65" s="1" customFormat="1" ht="148.5">
      <c r="B820" s="38"/>
      <c r="D820" s="159" t="s">
        <v>149</v>
      </c>
      <c r="F820" s="160" t="s">
        <v>1424</v>
      </c>
      <c r="L820" s="38"/>
      <c r="M820" s="161"/>
      <c r="N820" s="39"/>
      <c r="O820" s="39"/>
      <c r="P820" s="39"/>
      <c r="Q820" s="39"/>
      <c r="R820" s="39"/>
      <c r="S820" s="39"/>
      <c r="T820" s="67"/>
      <c r="AT820" s="24" t="s">
        <v>149</v>
      </c>
      <c r="AU820" s="24" t="s">
        <v>84</v>
      </c>
    </row>
    <row r="821" spans="2:65" s="1" customFormat="1" ht="16.5" customHeight="1">
      <c r="B821" s="147"/>
      <c r="C821" s="176" t="s">
        <v>1425</v>
      </c>
      <c r="D821" s="176" t="s">
        <v>250</v>
      </c>
      <c r="E821" s="177" t="s">
        <v>1426</v>
      </c>
      <c r="F821" s="178" t="s">
        <v>1427</v>
      </c>
      <c r="G821" s="179" t="s">
        <v>425</v>
      </c>
      <c r="H821" s="180">
        <v>3</v>
      </c>
      <c r="I821" s="181"/>
      <c r="J821" s="181">
        <f>ROUND(I821*H821,2)</f>
        <v>0</v>
      </c>
      <c r="K821" s="178" t="s">
        <v>146</v>
      </c>
      <c r="L821" s="182"/>
      <c r="M821" s="183" t="s">
        <v>5</v>
      </c>
      <c r="N821" s="184" t="s">
        <v>43</v>
      </c>
      <c r="O821" s="156">
        <v>0</v>
      </c>
      <c r="P821" s="156">
        <f>O821*H821</f>
        <v>0</v>
      </c>
      <c r="Q821" s="156">
        <v>1.9E-2</v>
      </c>
      <c r="R821" s="156">
        <f>Q821*H821</f>
        <v>5.6999999999999995E-2</v>
      </c>
      <c r="S821" s="156">
        <v>0</v>
      </c>
      <c r="T821" s="157">
        <f>S821*H821</f>
        <v>0</v>
      </c>
      <c r="AR821" s="24" t="s">
        <v>351</v>
      </c>
      <c r="AT821" s="24" t="s">
        <v>250</v>
      </c>
      <c r="AU821" s="24" t="s">
        <v>84</v>
      </c>
      <c r="AY821" s="24" t="s">
        <v>140</v>
      </c>
      <c r="BE821" s="158">
        <f>IF(N821="základní",J821,0)</f>
        <v>0</v>
      </c>
      <c r="BF821" s="158">
        <f>IF(N821="snížená",J821,0)</f>
        <v>0</v>
      </c>
      <c r="BG821" s="158">
        <f>IF(N821="zákl. přenesená",J821,0)</f>
        <v>0</v>
      </c>
      <c r="BH821" s="158">
        <f>IF(N821="sníž. přenesená",J821,0)</f>
        <v>0</v>
      </c>
      <c r="BI821" s="158">
        <f>IF(N821="nulová",J821,0)</f>
        <v>0</v>
      </c>
      <c r="BJ821" s="24" t="s">
        <v>77</v>
      </c>
      <c r="BK821" s="158">
        <f>ROUND(I821*H821,2)</f>
        <v>0</v>
      </c>
      <c r="BL821" s="24" t="s">
        <v>234</v>
      </c>
      <c r="BM821" s="24" t="s">
        <v>1428</v>
      </c>
    </row>
    <row r="822" spans="2:65" s="1" customFormat="1" ht="25.5" customHeight="1">
      <c r="B822" s="147"/>
      <c r="C822" s="148" t="s">
        <v>1429</v>
      </c>
      <c r="D822" s="148" t="s">
        <v>142</v>
      </c>
      <c r="E822" s="149" t="s">
        <v>1430</v>
      </c>
      <c r="F822" s="150" t="s">
        <v>1431</v>
      </c>
      <c r="G822" s="151" t="s">
        <v>425</v>
      </c>
      <c r="H822" s="152">
        <v>1</v>
      </c>
      <c r="I822" s="153"/>
      <c r="J822" s="153">
        <f>ROUND(I822*H822,2)</f>
        <v>0</v>
      </c>
      <c r="K822" s="150" t="s">
        <v>146</v>
      </c>
      <c r="L822" s="38"/>
      <c r="M822" s="154" t="s">
        <v>5</v>
      </c>
      <c r="N822" s="155" t="s">
        <v>43</v>
      </c>
      <c r="O822" s="156">
        <v>3.3039999999999998</v>
      </c>
      <c r="P822" s="156">
        <f>O822*H822</f>
        <v>3.3039999999999998</v>
      </c>
      <c r="Q822" s="156">
        <v>0</v>
      </c>
      <c r="R822" s="156">
        <f>Q822*H822</f>
        <v>0</v>
      </c>
      <c r="S822" s="156">
        <v>0</v>
      </c>
      <c r="T822" s="157">
        <f>S822*H822</f>
        <v>0</v>
      </c>
      <c r="AR822" s="24" t="s">
        <v>234</v>
      </c>
      <c r="AT822" s="24" t="s">
        <v>142</v>
      </c>
      <c r="AU822" s="24" t="s">
        <v>84</v>
      </c>
      <c r="AY822" s="24" t="s">
        <v>140</v>
      </c>
      <c r="BE822" s="158">
        <f>IF(N822="základní",J822,0)</f>
        <v>0</v>
      </c>
      <c r="BF822" s="158">
        <f>IF(N822="snížená",J822,0)</f>
        <v>0</v>
      </c>
      <c r="BG822" s="158">
        <f>IF(N822="zákl. přenesená",J822,0)</f>
        <v>0</v>
      </c>
      <c r="BH822" s="158">
        <f>IF(N822="sníž. přenesená",J822,0)</f>
        <v>0</v>
      </c>
      <c r="BI822" s="158">
        <f>IF(N822="nulová",J822,0)</f>
        <v>0</v>
      </c>
      <c r="BJ822" s="24" t="s">
        <v>77</v>
      </c>
      <c r="BK822" s="158">
        <f>ROUND(I822*H822,2)</f>
        <v>0</v>
      </c>
      <c r="BL822" s="24" t="s">
        <v>234</v>
      </c>
      <c r="BM822" s="24" t="s">
        <v>1432</v>
      </c>
    </row>
    <row r="823" spans="2:65" s="1" customFormat="1" ht="148.5">
      <c r="B823" s="38"/>
      <c r="D823" s="159" t="s">
        <v>149</v>
      </c>
      <c r="F823" s="160" t="s">
        <v>1424</v>
      </c>
      <c r="L823" s="38"/>
      <c r="M823" s="161"/>
      <c r="N823" s="39"/>
      <c r="O823" s="39"/>
      <c r="P823" s="39"/>
      <c r="Q823" s="39"/>
      <c r="R823" s="39"/>
      <c r="S823" s="39"/>
      <c r="T823" s="67"/>
      <c r="AT823" s="24" t="s">
        <v>149</v>
      </c>
      <c r="AU823" s="24" t="s">
        <v>84</v>
      </c>
    </row>
    <row r="824" spans="2:65" s="1" customFormat="1" ht="25.5" customHeight="1">
      <c r="B824" s="147"/>
      <c r="C824" s="176" t="s">
        <v>1433</v>
      </c>
      <c r="D824" s="176" t="s">
        <v>250</v>
      </c>
      <c r="E824" s="177" t="s">
        <v>1434</v>
      </c>
      <c r="F824" s="178" t="s">
        <v>1435</v>
      </c>
      <c r="G824" s="179" t="s">
        <v>425</v>
      </c>
      <c r="H824" s="180">
        <v>1</v>
      </c>
      <c r="I824" s="181"/>
      <c r="J824" s="181">
        <f>ROUND(I824*H824,2)</f>
        <v>0</v>
      </c>
      <c r="K824" s="178" t="s">
        <v>5</v>
      </c>
      <c r="L824" s="182"/>
      <c r="M824" s="183" t="s">
        <v>5</v>
      </c>
      <c r="N824" s="184" t="s">
        <v>43</v>
      </c>
      <c r="O824" s="156">
        <v>0</v>
      </c>
      <c r="P824" s="156">
        <f>O824*H824</f>
        <v>0</v>
      </c>
      <c r="Q824" s="156">
        <v>2.7E-2</v>
      </c>
      <c r="R824" s="156">
        <f>Q824*H824</f>
        <v>2.7E-2</v>
      </c>
      <c r="S824" s="156">
        <v>0</v>
      </c>
      <c r="T824" s="157">
        <f>S824*H824</f>
        <v>0</v>
      </c>
      <c r="AR824" s="24" t="s">
        <v>351</v>
      </c>
      <c r="AT824" s="24" t="s">
        <v>250</v>
      </c>
      <c r="AU824" s="24" t="s">
        <v>84</v>
      </c>
      <c r="AY824" s="24" t="s">
        <v>140</v>
      </c>
      <c r="BE824" s="158">
        <f>IF(N824="základní",J824,0)</f>
        <v>0</v>
      </c>
      <c r="BF824" s="158">
        <f>IF(N824="snížená",J824,0)</f>
        <v>0</v>
      </c>
      <c r="BG824" s="158">
        <f>IF(N824="zákl. přenesená",J824,0)</f>
        <v>0</v>
      </c>
      <c r="BH824" s="158">
        <f>IF(N824="sníž. přenesená",J824,0)</f>
        <v>0</v>
      </c>
      <c r="BI824" s="158">
        <f>IF(N824="nulová",J824,0)</f>
        <v>0</v>
      </c>
      <c r="BJ824" s="24" t="s">
        <v>77</v>
      </c>
      <c r="BK824" s="158">
        <f>ROUND(I824*H824,2)</f>
        <v>0</v>
      </c>
      <c r="BL824" s="24" t="s">
        <v>234</v>
      </c>
      <c r="BM824" s="24" t="s">
        <v>1436</v>
      </c>
    </row>
    <row r="825" spans="2:65" s="1" customFormat="1" ht="25.5" customHeight="1">
      <c r="B825" s="147"/>
      <c r="C825" s="148" t="s">
        <v>1437</v>
      </c>
      <c r="D825" s="148" t="s">
        <v>142</v>
      </c>
      <c r="E825" s="149" t="s">
        <v>1438</v>
      </c>
      <c r="F825" s="150" t="s">
        <v>1439</v>
      </c>
      <c r="G825" s="151" t="s">
        <v>425</v>
      </c>
      <c r="H825" s="152">
        <v>2</v>
      </c>
      <c r="I825" s="153"/>
      <c r="J825" s="153">
        <f>ROUND(I825*H825,2)</f>
        <v>0</v>
      </c>
      <c r="K825" s="150" t="s">
        <v>146</v>
      </c>
      <c r="L825" s="38"/>
      <c r="M825" s="154" t="s">
        <v>5</v>
      </c>
      <c r="N825" s="155" t="s">
        <v>43</v>
      </c>
      <c r="O825" s="156">
        <v>9.4619999999999997</v>
      </c>
      <c r="P825" s="156">
        <f>O825*H825</f>
        <v>18.923999999999999</v>
      </c>
      <c r="Q825" s="156">
        <v>8.0999999999999996E-4</v>
      </c>
      <c r="R825" s="156">
        <f>Q825*H825</f>
        <v>1.6199999999999999E-3</v>
      </c>
      <c r="S825" s="156">
        <v>0</v>
      </c>
      <c r="T825" s="157">
        <f>S825*H825</f>
        <v>0</v>
      </c>
      <c r="AR825" s="24" t="s">
        <v>234</v>
      </c>
      <c r="AT825" s="24" t="s">
        <v>142</v>
      </c>
      <c r="AU825" s="24" t="s">
        <v>84</v>
      </c>
      <c r="AY825" s="24" t="s">
        <v>140</v>
      </c>
      <c r="BE825" s="158">
        <f>IF(N825="základní",J825,0)</f>
        <v>0</v>
      </c>
      <c r="BF825" s="158">
        <f>IF(N825="snížená",J825,0)</f>
        <v>0</v>
      </c>
      <c r="BG825" s="158">
        <f>IF(N825="zákl. přenesená",J825,0)</f>
        <v>0</v>
      </c>
      <c r="BH825" s="158">
        <f>IF(N825="sníž. přenesená",J825,0)</f>
        <v>0</v>
      </c>
      <c r="BI825" s="158">
        <f>IF(N825="nulová",J825,0)</f>
        <v>0</v>
      </c>
      <c r="BJ825" s="24" t="s">
        <v>77</v>
      </c>
      <c r="BK825" s="158">
        <f>ROUND(I825*H825,2)</f>
        <v>0</v>
      </c>
      <c r="BL825" s="24" t="s">
        <v>234</v>
      </c>
      <c r="BM825" s="24" t="s">
        <v>1440</v>
      </c>
    </row>
    <row r="826" spans="2:65" s="1" customFormat="1" ht="148.5">
      <c r="B826" s="38"/>
      <c r="D826" s="159" t="s">
        <v>149</v>
      </c>
      <c r="F826" s="160" t="s">
        <v>1424</v>
      </c>
      <c r="L826" s="38"/>
      <c r="M826" s="161"/>
      <c r="N826" s="39"/>
      <c r="O826" s="39"/>
      <c r="P826" s="39"/>
      <c r="Q826" s="39"/>
      <c r="R826" s="39"/>
      <c r="S826" s="39"/>
      <c r="T826" s="67"/>
      <c r="AT826" s="24" t="s">
        <v>149</v>
      </c>
      <c r="AU826" s="24" t="s">
        <v>84</v>
      </c>
    </row>
    <row r="827" spans="2:65" s="1" customFormat="1" ht="16.5" customHeight="1">
      <c r="B827" s="147"/>
      <c r="C827" s="176" t="s">
        <v>1441</v>
      </c>
      <c r="D827" s="176" t="s">
        <v>250</v>
      </c>
      <c r="E827" s="177" t="s">
        <v>1442</v>
      </c>
      <c r="F827" s="178" t="s">
        <v>1443</v>
      </c>
      <c r="G827" s="179" t="s">
        <v>425</v>
      </c>
      <c r="H827" s="180">
        <v>1</v>
      </c>
      <c r="I827" s="181"/>
      <c r="J827" s="181">
        <f>ROUND(I827*H827,2)</f>
        <v>0</v>
      </c>
      <c r="K827" s="178" t="s">
        <v>5</v>
      </c>
      <c r="L827" s="182"/>
      <c r="M827" s="183" t="s">
        <v>5</v>
      </c>
      <c r="N827" s="184" t="s">
        <v>43</v>
      </c>
      <c r="O827" s="156">
        <v>0</v>
      </c>
      <c r="P827" s="156">
        <f>O827*H827</f>
        <v>0</v>
      </c>
      <c r="Q827" s="156">
        <v>4.4999999999999998E-2</v>
      </c>
      <c r="R827" s="156">
        <f>Q827*H827</f>
        <v>4.4999999999999998E-2</v>
      </c>
      <c r="S827" s="156">
        <v>0</v>
      </c>
      <c r="T827" s="157">
        <f>S827*H827</f>
        <v>0</v>
      </c>
      <c r="AR827" s="24" t="s">
        <v>351</v>
      </c>
      <c r="AT827" s="24" t="s">
        <v>250</v>
      </c>
      <c r="AU827" s="24" t="s">
        <v>84</v>
      </c>
      <c r="AY827" s="24" t="s">
        <v>140</v>
      </c>
      <c r="BE827" s="158">
        <f>IF(N827="základní",J827,0)</f>
        <v>0</v>
      </c>
      <c r="BF827" s="158">
        <f>IF(N827="snížená",J827,0)</f>
        <v>0</v>
      </c>
      <c r="BG827" s="158">
        <f>IF(N827="zákl. přenesená",J827,0)</f>
        <v>0</v>
      </c>
      <c r="BH827" s="158">
        <f>IF(N827="sníž. přenesená",J827,0)</f>
        <v>0</v>
      </c>
      <c r="BI827" s="158">
        <f>IF(N827="nulová",J827,0)</f>
        <v>0</v>
      </c>
      <c r="BJ827" s="24" t="s">
        <v>77</v>
      </c>
      <c r="BK827" s="158">
        <f>ROUND(I827*H827,2)</f>
        <v>0</v>
      </c>
      <c r="BL827" s="24" t="s">
        <v>234</v>
      </c>
      <c r="BM827" s="24" t="s">
        <v>1444</v>
      </c>
    </row>
    <row r="828" spans="2:65" s="1" customFormat="1" ht="16.5" customHeight="1">
      <c r="B828" s="147"/>
      <c r="C828" s="176" t="s">
        <v>1445</v>
      </c>
      <c r="D828" s="176" t="s">
        <v>250</v>
      </c>
      <c r="E828" s="177" t="s">
        <v>1446</v>
      </c>
      <c r="F828" s="178" t="s">
        <v>1447</v>
      </c>
      <c r="G828" s="179" t="s">
        <v>425</v>
      </c>
      <c r="H828" s="180">
        <v>1</v>
      </c>
      <c r="I828" s="181"/>
      <c r="J828" s="181">
        <f>ROUND(I828*H828,2)</f>
        <v>0</v>
      </c>
      <c r="K828" s="178" t="s">
        <v>5</v>
      </c>
      <c r="L828" s="182"/>
      <c r="M828" s="183" t="s">
        <v>5</v>
      </c>
      <c r="N828" s="184" t="s">
        <v>43</v>
      </c>
      <c r="O828" s="156">
        <v>0</v>
      </c>
      <c r="P828" s="156">
        <f>O828*H828</f>
        <v>0</v>
      </c>
      <c r="Q828" s="156">
        <v>4.4999999999999998E-2</v>
      </c>
      <c r="R828" s="156">
        <f>Q828*H828</f>
        <v>4.4999999999999998E-2</v>
      </c>
      <c r="S828" s="156">
        <v>0</v>
      </c>
      <c r="T828" s="157">
        <f>S828*H828</f>
        <v>0</v>
      </c>
      <c r="AR828" s="24" t="s">
        <v>351</v>
      </c>
      <c r="AT828" s="24" t="s">
        <v>250</v>
      </c>
      <c r="AU828" s="24" t="s">
        <v>84</v>
      </c>
      <c r="AY828" s="24" t="s">
        <v>140</v>
      </c>
      <c r="BE828" s="158">
        <f>IF(N828="základní",J828,0)</f>
        <v>0</v>
      </c>
      <c r="BF828" s="158">
        <f>IF(N828="snížená",J828,0)</f>
        <v>0</v>
      </c>
      <c r="BG828" s="158">
        <f>IF(N828="zákl. přenesená",J828,0)</f>
        <v>0</v>
      </c>
      <c r="BH828" s="158">
        <f>IF(N828="sníž. přenesená",J828,0)</f>
        <v>0</v>
      </c>
      <c r="BI828" s="158">
        <f>IF(N828="nulová",J828,0)</f>
        <v>0</v>
      </c>
      <c r="BJ828" s="24" t="s">
        <v>77</v>
      </c>
      <c r="BK828" s="158">
        <f>ROUND(I828*H828,2)</f>
        <v>0</v>
      </c>
      <c r="BL828" s="24" t="s">
        <v>234</v>
      </c>
      <c r="BM828" s="24" t="s">
        <v>1448</v>
      </c>
    </row>
    <row r="829" spans="2:65" s="1" customFormat="1" ht="25.5" customHeight="1">
      <c r="B829" s="147"/>
      <c r="C829" s="148" t="s">
        <v>1449</v>
      </c>
      <c r="D829" s="148" t="s">
        <v>142</v>
      </c>
      <c r="E829" s="149" t="s">
        <v>1450</v>
      </c>
      <c r="F829" s="150" t="s">
        <v>1451</v>
      </c>
      <c r="G829" s="151" t="s">
        <v>425</v>
      </c>
      <c r="H829" s="152">
        <v>1</v>
      </c>
      <c r="I829" s="153"/>
      <c r="J829" s="153">
        <f>ROUND(I829*H829,2)</f>
        <v>0</v>
      </c>
      <c r="K829" s="150" t="s">
        <v>146</v>
      </c>
      <c r="L829" s="38"/>
      <c r="M829" s="154" t="s">
        <v>5</v>
      </c>
      <c r="N829" s="155" t="s">
        <v>43</v>
      </c>
      <c r="O829" s="156">
        <v>0.223</v>
      </c>
      <c r="P829" s="156">
        <f>O829*H829</f>
        <v>0.223</v>
      </c>
      <c r="Q829" s="156">
        <v>0</v>
      </c>
      <c r="R829" s="156">
        <f>Q829*H829</f>
        <v>0</v>
      </c>
      <c r="S829" s="156">
        <v>0</v>
      </c>
      <c r="T829" s="157">
        <f>S829*H829</f>
        <v>0</v>
      </c>
      <c r="AR829" s="24" t="s">
        <v>234</v>
      </c>
      <c r="AT829" s="24" t="s">
        <v>142</v>
      </c>
      <c r="AU829" s="24" t="s">
        <v>84</v>
      </c>
      <c r="AY829" s="24" t="s">
        <v>140</v>
      </c>
      <c r="BE829" s="158">
        <f>IF(N829="základní",J829,0)</f>
        <v>0</v>
      </c>
      <c r="BF829" s="158">
        <f>IF(N829="snížená",J829,0)</f>
        <v>0</v>
      </c>
      <c r="BG829" s="158">
        <f>IF(N829="zákl. přenesená",J829,0)</f>
        <v>0</v>
      </c>
      <c r="BH829" s="158">
        <f>IF(N829="sníž. přenesená",J829,0)</f>
        <v>0</v>
      </c>
      <c r="BI829" s="158">
        <f>IF(N829="nulová",J829,0)</f>
        <v>0</v>
      </c>
      <c r="BJ829" s="24" t="s">
        <v>77</v>
      </c>
      <c r="BK829" s="158">
        <f>ROUND(I829*H829,2)</f>
        <v>0</v>
      </c>
      <c r="BL829" s="24" t="s">
        <v>234</v>
      </c>
      <c r="BM829" s="24" t="s">
        <v>1452</v>
      </c>
    </row>
    <row r="830" spans="2:65" s="1" customFormat="1" ht="148.5">
      <c r="B830" s="38"/>
      <c r="D830" s="159" t="s">
        <v>149</v>
      </c>
      <c r="F830" s="160" t="s">
        <v>1424</v>
      </c>
      <c r="L830" s="38"/>
      <c r="M830" s="161"/>
      <c r="N830" s="39"/>
      <c r="O830" s="39"/>
      <c r="P830" s="39"/>
      <c r="Q830" s="39"/>
      <c r="R830" s="39"/>
      <c r="S830" s="39"/>
      <c r="T830" s="67"/>
      <c r="AT830" s="24" t="s">
        <v>149</v>
      </c>
      <c r="AU830" s="24" t="s">
        <v>84</v>
      </c>
    </row>
    <row r="831" spans="2:65" s="1" customFormat="1" ht="16.5" customHeight="1">
      <c r="B831" s="147"/>
      <c r="C831" s="176" t="s">
        <v>1453</v>
      </c>
      <c r="D831" s="176" t="s">
        <v>250</v>
      </c>
      <c r="E831" s="177" t="s">
        <v>1454</v>
      </c>
      <c r="F831" s="178" t="s">
        <v>1455</v>
      </c>
      <c r="G831" s="179" t="s">
        <v>425</v>
      </c>
      <c r="H831" s="180">
        <v>1</v>
      </c>
      <c r="I831" s="181"/>
      <c r="J831" s="181">
        <f>ROUND(I831*H831,2)</f>
        <v>0</v>
      </c>
      <c r="K831" s="178" t="s">
        <v>146</v>
      </c>
      <c r="L831" s="182"/>
      <c r="M831" s="183" t="s">
        <v>5</v>
      </c>
      <c r="N831" s="184" t="s">
        <v>43</v>
      </c>
      <c r="O831" s="156">
        <v>0</v>
      </c>
      <c r="P831" s="156">
        <f>O831*H831</f>
        <v>0</v>
      </c>
      <c r="Q831" s="156">
        <v>3.8000000000000002E-4</v>
      </c>
      <c r="R831" s="156">
        <f>Q831*H831</f>
        <v>3.8000000000000002E-4</v>
      </c>
      <c r="S831" s="156">
        <v>0</v>
      </c>
      <c r="T831" s="157">
        <f>S831*H831</f>
        <v>0</v>
      </c>
      <c r="AR831" s="24" t="s">
        <v>351</v>
      </c>
      <c r="AT831" s="24" t="s">
        <v>250</v>
      </c>
      <c r="AU831" s="24" t="s">
        <v>84</v>
      </c>
      <c r="AY831" s="24" t="s">
        <v>140</v>
      </c>
      <c r="BE831" s="158">
        <f>IF(N831="základní",J831,0)</f>
        <v>0</v>
      </c>
      <c r="BF831" s="158">
        <f>IF(N831="snížená",J831,0)</f>
        <v>0</v>
      </c>
      <c r="BG831" s="158">
        <f>IF(N831="zákl. přenesená",J831,0)</f>
        <v>0</v>
      </c>
      <c r="BH831" s="158">
        <f>IF(N831="sníž. přenesená",J831,0)</f>
        <v>0</v>
      </c>
      <c r="BI831" s="158">
        <f>IF(N831="nulová",J831,0)</f>
        <v>0</v>
      </c>
      <c r="BJ831" s="24" t="s">
        <v>77</v>
      </c>
      <c r="BK831" s="158">
        <f>ROUND(I831*H831,2)</f>
        <v>0</v>
      </c>
      <c r="BL831" s="24" t="s">
        <v>234</v>
      </c>
      <c r="BM831" s="24" t="s">
        <v>1456</v>
      </c>
    </row>
    <row r="832" spans="2:65" s="1" customFormat="1" ht="25.5" customHeight="1">
      <c r="B832" s="147"/>
      <c r="C832" s="148" t="s">
        <v>1457</v>
      </c>
      <c r="D832" s="148" t="s">
        <v>142</v>
      </c>
      <c r="E832" s="149" t="s">
        <v>1458</v>
      </c>
      <c r="F832" s="150" t="s">
        <v>1459</v>
      </c>
      <c r="G832" s="151" t="s">
        <v>425</v>
      </c>
      <c r="H832" s="152">
        <v>3</v>
      </c>
      <c r="I832" s="153"/>
      <c r="J832" s="153">
        <f>ROUND(I832*H832,2)</f>
        <v>0</v>
      </c>
      <c r="K832" s="150" t="s">
        <v>146</v>
      </c>
      <c r="L832" s="38"/>
      <c r="M832" s="154" t="s">
        <v>5</v>
      </c>
      <c r="N832" s="155" t="s">
        <v>43</v>
      </c>
      <c r="O832" s="156">
        <v>0.54200000000000004</v>
      </c>
      <c r="P832" s="156">
        <f>O832*H832</f>
        <v>1.6260000000000001</v>
      </c>
      <c r="Q832" s="156">
        <v>0</v>
      </c>
      <c r="R832" s="156">
        <f>Q832*H832</f>
        <v>0</v>
      </c>
      <c r="S832" s="156">
        <v>0</v>
      </c>
      <c r="T832" s="157">
        <f>S832*H832</f>
        <v>0</v>
      </c>
      <c r="AR832" s="24" t="s">
        <v>234</v>
      </c>
      <c r="AT832" s="24" t="s">
        <v>142</v>
      </c>
      <c r="AU832" s="24" t="s">
        <v>84</v>
      </c>
      <c r="AY832" s="24" t="s">
        <v>140</v>
      </c>
      <c r="BE832" s="158">
        <f>IF(N832="základní",J832,0)</f>
        <v>0</v>
      </c>
      <c r="BF832" s="158">
        <f>IF(N832="snížená",J832,0)</f>
        <v>0</v>
      </c>
      <c r="BG832" s="158">
        <f>IF(N832="zákl. přenesená",J832,0)</f>
        <v>0</v>
      </c>
      <c r="BH832" s="158">
        <f>IF(N832="sníž. přenesená",J832,0)</f>
        <v>0</v>
      </c>
      <c r="BI832" s="158">
        <f>IF(N832="nulová",J832,0)</f>
        <v>0</v>
      </c>
      <c r="BJ832" s="24" t="s">
        <v>77</v>
      </c>
      <c r="BK832" s="158">
        <f>ROUND(I832*H832,2)</f>
        <v>0</v>
      </c>
      <c r="BL832" s="24" t="s">
        <v>234</v>
      </c>
      <c r="BM832" s="24" t="s">
        <v>1460</v>
      </c>
    </row>
    <row r="833" spans="2:65" s="1" customFormat="1" ht="148.5">
      <c r="B833" s="38"/>
      <c r="D833" s="159" t="s">
        <v>149</v>
      </c>
      <c r="F833" s="160" t="s">
        <v>1424</v>
      </c>
      <c r="L833" s="38"/>
      <c r="M833" s="161"/>
      <c r="N833" s="39"/>
      <c r="O833" s="39"/>
      <c r="P833" s="39"/>
      <c r="Q833" s="39"/>
      <c r="R833" s="39"/>
      <c r="S833" s="39"/>
      <c r="T833" s="67"/>
      <c r="AT833" s="24" t="s">
        <v>149</v>
      </c>
      <c r="AU833" s="24" t="s">
        <v>84</v>
      </c>
    </row>
    <row r="834" spans="2:65" s="1" customFormat="1" ht="16.5" customHeight="1">
      <c r="B834" s="147"/>
      <c r="C834" s="176" t="s">
        <v>1461</v>
      </c>
      <c r="D834" s="176" t="s">
        <v>250</v>
      </c>
      <c r="E834" s="177" t="s">
        <v>1462</v>
      </c>
      <c r="F834" s="178" t="s">
        <v>1463</v>
      </c>
      <c r="G834" s="179" t="s">
        <v>425</v>
      </c>
      <c r="H834" s="180">
        <v>3</v>
      </c>
      <c r="I834" s="181"/>
      <c r="J834" s="181">
        <f>ROUND(I834*H834,2)</f>
        <v>0</v>
      </c>
      <c r="K834" s="178" t="s">
        <v>146</v>
      </c>
      <c r="L834" s="182"/>
      <c r="M834" s="183" t="s">
        <v>5</v>
      </c>
      <c r="N834" s="184" t="s">
        <v>43</v>
      </c>
      <c r="O834" s="156">
        <v>0</v>
      </c>
      <c r="P834" s="156">
        <f>O834*H834</f>
        <v>0</v>
      </c>
      <c r="Q834" s="156">
        <v>4.0000000000000002E-4</v>
      </c>
      <c r="R834" s="156">
        <f>Q834*H834</f>
        <v>1.2000000000000001E-3</v>
      </c>
      <c r="S834" s="156">
        <v>0</v>
      </c>
      <c r="T834" s="157">
        <f>S834*H834</f>
        <v>0</v>
      </c>
      <c r="AR834" s="24" t="s">
        <v>351</v>
      </c>
      <c r="AT834" s="24" t="s">
        <v>250</v>
      </c>
      <c r="AU834" s="24" t="s">
        <v>84</v>
      </c>
      <c r="AY834" s="24" t="s">
        <v>140</v>
      </c>
      <c r="BE834" s="158">
        <f>IF(N834="základní",J834,0)</f>
        <v>0</v>
      </c>
      <c r="BF834" s="158">
        <f>IF(N834="snížená",J834,0)</f>
        <v>0</v>
      </c>
      <c r="BG834" s="158">
        <f>IF(N834="zákl. přenesená",J834,0)</f>
        <v>0</v>
      </c>
      <c r="BH834" s="158">
        <f>IF(N834="sníž. přenesená",J834,0)</f>
        <v>0</v>
      </c>
      <c r="BI834" s="158">
        <f>IF(N834="nulová",J834,0)</f>
        <v>0</v>
      </c>
      <c r="BJ834" s="24" t="s">
        <v>77</v>
      </c>
      <c r="BK834" s="158">
        <f>ROUND(I834*H834,2)</f>
        <v>0</v>
      </c>
      <c r="BL834" s="24" t="s">
        <v>234</v>
      </c>
      <c r="BM834" s="24" t="s">
        <v>1464</v>
      </c>
    </row>
    <row r="835" spans="2:65" s="1" customFormat="1" ht="25.5" customHeight="1">
      <c r="B835" s="147"/>
      <c r="C835" s="148" t="s">
        <v>1465</v>
      </c>
      <c r="D835" s="148" t="s">
        <v>142</v>
      </c>
      <c r="E835" s="149" t="s">
        <v>1466</v>
      </c>
      <c r="F835" s="150" t="s">
        <v>1467</v>
      </c>
      <c r="G835" s="151" t="s">
        <v>425</v>
      </c>
      <c r="H835" s="152">
        <v>1</v>
      </c>
      <c r="I835" s="153"/>
      <c r="J835" s="153">
        <f>ROUND(I835*H835,2)</f>
        <v>0</v>
      </c>
      <c r="K835" s="150" t="s">
        <v>146</v>
      </c>
      <c r="L835" s="38"/>
      <c r="M835" s="154" t="s">
        <v>5</v>
      </c>
      <c r="N835" s="155" t="s">
        <v>43</v>
      </c>
      <c r="O835" s="156">
        <v>0.155</v>
      </c>
      <c r="P835" s="156">
        <f>O835*H835</f>
        <v>0.155</v>
      </c>
      <c r="Q835" s="156">
        <v>0</v>
      </c>
      <c r="R835" s="156">
        <f>Q835*H835</f>
        <v>0</v>
      </c>
      <c r="S835" s="156">
        <v>0</v>
      </c>
      <c r="T835" s="157">
        <f>S835*H835</f>
        <v>0</v>
      </c>
      <c r="AR835" s="24" t="s">
        <v>234</v>
      </c>
      <c r="AT835" s="24" t="s">
        <v>142</v>
      </c>
      <c r="AU835" s="24" t="s">
        <v>84</v>
      </c>
      <c r="AY835" s="24" t="s">
        <v>140</v>
      </c>
      <c r="BE835" s="158">
        <f>IF(N835="základní",J835,0)</f>
        <v>0</v>
      </c>
      <c r="BF835" s="158">
        <f>IF(N835="snížená",J835,0)</f>
        <v>0</v>
      </c>
      <c r="BG835" s="158">
        <f>IF(N835="zákl. přenesená",J835,0)</f>
        <v>0</v>
      </c>
      <c r="BH835" s="158">
        <f>IF(N835="sníž. přenesená",J835,0)</f>
        <v>0</v>
      </c>
      <c r="BI835" s="158">
        <f>IF(N835="nulová",J835,0)</f>
        <v>0</v>
      </c>
      <c r="BJ835" s="24" t="s">
        <v>77</v>
      </c>
      <c r="BK835" s="158">
        <f>ROUND(I835*H835,2)</f>
        <v>0</v>
      </c>
      <c r="BL835" s="24" t="s">
        <v>234</v>
      </c>
      <c r="BM835" s="24" t="s">
        <v>1468</v>
      </c>
    </row>
    <row r="836" spans="2:65" s="1" customFormat="1" ht="40.5">
      <c r="B836" s="38"/>
      <c r="D836" s="159" t="s">
        <v>149</v>
      </c>
      <c r="F836" s="160" t="s">
        <v>1469</v>
      </c>
      <c r="L836" s="38"/>
      <c r="M836" s="161"/>
      <c r="N836" s="39"/>
      <c r="O836" s="39"/>
      <c r="P836" s="39"/>
      <c r="Q836" s="39"/>
      <c r="R836" s="39"/>
      <c r="S836" s="39"/>
      <c r="T836" s="67"/>
      <c r="AT836" s="24" t="s">
        <v>149</v>
      </c>
      <c r="AU836" s="24" t="s">
        <v>84</v>
      </c>
    </row>
    <row r="837" spans="2:65" s="1" customFormat="1" ht="16.5" customHeight="1">
      <c r="B837" s="147"/>
      <c r="C837" s="176" t="s">
        <v>1470</v>
      </c>
      <c r="D837" s="176" t="s">
        <v>250</v>
      </c>
      <c r="E837" s="177" t="s">
        <v>1471</v>
      </c>
      <c r="F837" s="178" t="s">
        <v>1472</v>
      </c>
      <c r="G837" s="179" t="s">
        <v>183</v>
      </c>
      <c r="H837" s="180">
        <v>8.7999999999999995E-2</v>
      </c>
      <c r="I837" s="181"/>
      <c r="J837" s="181">
        <f>ROUND(I837*H837,2)</f>
        <v>0</v>
      </c>
      <c r="K837" s="178" t="s">
        <v>146</v>
      </c>
      <c r="L837" s="182"/>
      <c r="M837" s="183" t="s">
        <v>5</v>
      </c>
      <c r="N837" s="184" t="s">
        <v>43</v>
      </c>
      <c r="O837" s="156">
        <v>0</v>
      </c>
      <c r="P837" s="156">
        <f>O837*H837</f>
        <v>0</v>
      </c>
      <c r="Q837" s="156">
        <v>3.4200000000000001E-2</v>
      </c>
      <c r="R837" s="156">
        <f>Q837*H837</f>
        <v>3.0095999999999999E-3</v>
      </c>
      <c r="S837" s="156">
        <v>0</v>
      </c>
      <c r="T837" s="157">
        <f>S837*H837</f>
        <v>0</v>
      </c>
      <c r="AR837" s="24" t="s">
        <v>351</v>
      </c>
      <c r="AT837" s="24" t="s">
        <v>250</v>
      </c>
      <c r="AU837" s="24" t="s">
        <v>84</v>
      </c>
      <c r="AY837" s="24" t="s">
        <v>140</v>
      </c>
      <c r="BE837" s="158">
        <f>IF(N837="základní",J837,0)</f>
        <v>0</v>
      </c>
      <c r="BF837" s="158">
        <f>IF(N837="snížená",J837,0)</f>
        <v>0</v>
      </c>
      <c r="BG837" s="158">
        <f>IF(N837="zákl. přenesená",J837,0)</f>
        <v>0</v>
      </c>
      <c r="BH837" s="158">
        <f>IF(N837="sníž. přenesená",J837,0)</f>
        <v>0</v>
      </c>
      <c r="BI837" s="158">
        <f>IF(N837="nulová",J837,0)</f>
        <v>0</v>
      </c>
      <c r="BJ837" s="24" t="s">
        <v>77</v>
      </c>
      <c r="BK837" s="158">
        <f>ROUND(I837*H837,2)</f>
        <v>0</v>
      </c>
      <c r="BL837" s="24" t="s">
        <v>234</v>
      </c>
      <c r="BM837" s="24" t="s">
        <v>1473</v>
      </c>
    </row>
    <row r="838" spans="2:65" s="11" customFormat="1">
      <c r="B838" s="162"/>
      <c r="D838" s="159" t="s">
        <v>151</v>
      </c>
      <c r="E838" s="163" t="s">
        <v>5</v>
      </c>
      <c r="F838" s="164" t="s">
        <v>1474</v>
      </c>
      <c r="H838" s="165">
        <v>8.7999999999999995E-2</v>
      </c>
      <c r="L838" s="162"/>
      <c r="M838" s="166"/>
      <c r="N838" s="167"/>
      <c r="O838" s="167"/>
      <c r="P838" s="167"/>
      <c r="Q838" s="167"/>
      <c r="R838" s="167"/>
      <c r="S838" s="167"/>
      <c r="T838" s="168"/>
      <c r="AT838" s="163" t="s">
        <v>151</v>
      </c>
      <c r="AU838" s="163" t="s">
        <v>84</v>
      </c>
      <c r="AV838" s="11" t="s">
        <v>84</v>
      </c>
      <c r="AW838" s="11" t="s">
        <v>35</v>
      </c>
      <c r="AX838" s="11" t="s">
        <v>72</v>
      </c>
      <c r="AY838" s="163" t="s">
        <v>140</v>
      </c>
    </row>
    <row r="839" spans="2:65" s="12" customFormat="1">
      <c r="B839" s="169"/>
      <c r="D839" s="159" t="s">
        <v>151</v>
      </c>
      <c r="E839" s="170" t="s">
        <v>5</v>
      </c>
      <c r="F839" s="171" t="s">
        <v>153</v>
      </c>
      <c r="H839" s="172">
        <v>8.7999999999999995E-2</v>
      </c>
      <c r="L839" s="169"/>
      <c r="M839" s="173"/>
      <c r="N839" s="174"/>
      <c r="O839" s="174"/>
      <c r="P839" s="174"/>
      <c r="Q839" s="174"/>
      <c r="R839" s="174"/>
      <c r="S839" s="174"/>
      <c r="T839" s="175"/>
      <c r="AT839" s="170" t="s">
        <v>151</v>
      </c>
      <c r="AU839" s="170" t="s">
        <v>84</v>
      </c>
      <c r="AV839" s="12" t="s">
        <v>147</v>
      </c>
      <c r="AW839" s="12" t="s">
        <v>35</v>
      </c>
      <c r="AX839" s="12" t="s">
        <v>77</v>
      </c>
      <c r="AY839" s="170" t="s">
        <v>140</v>
      </c>
    </row>
    <row r="840" spans="2:65" s="1" customFormat="1" ht="25.5" customHeight="1">
      <c r="B840" s="147"/>
      <c r="C840" s="148" t="s">
        <v>1475</v>
      </c>
      <c r="D840" s="148" t="s">
        <v>142</v>
      </c>
      <c r="E840" s="149" t="s">
        <v>1476</v>
      </c>
      <c r="F840" s="150" t="s">
        <v>1477</v>
      </c>
      <c r="G840" s="151" t="s">
        <v>425</v>
      </c>
      <c r="H840" s="152">
        <v>1</v>
      </c>
      <c r="I840" s="153"/>
      <c r="J840" s="153">
        <f>ROUND(I840*H840,2)</f>
        <v>0</v>
      </c>
      <c r="K840" s="150" t="s">
        <v>146</v>
      </c>
      <c r="L840" s="38"/>
      <c r="M840" s="154" t="s">
        <v>5</v>
      </c>
      <c r="N840" s="155" t="s">
        <v>43</v>
      </c>
      <c r="O840" s="156">
        <v>0.23699999999999999</v>
      </c>
      <c r="P840" s="156">
        <f>O840*H840</f>
        <v>0.23699999999999999</v>
      </c>
      <c r="Q840" s="156">
        <v>0</v>
      </c>
      <c r="R840" s="156">
        <f>Q840*H840</f>
        <v>0</v>
      </c>
      <c r="S840" s="156">
        <v>0</v>
      </c>
      <c r="T840" s="157">
        <f>S840*H840</f>
        <v>0</v>
      </c>
      <c r="AR840" s="24" t="s">
        <v>234</v>
      </c>
      <c r="AT840" s="24" t="s">
        <v>142</v>
      </c>
      <c r="AU840" s="24" t="s">
        <v>84</v>
      </c>
      <c r="AY840" s="24" t="s">
        <v>140</v>
      </c>
      <c r="BE840" s="158">
        <f>IF(N840="základní",J840,0)</f>
        <v>0</v>
      </c>
      <c r="BF840" s="158">
        <f>IF(N840="snížená",J840,0)</f>
        <v>0</v>
      </c>
      <c r="BG840" s="158">
        <f>IF(N840="zákl. přenesená",J840,0)</f>
        <v>0</v>
      </c>
      <c r="BH840" s="158">
        <f>IF(N840="sníž. přenesená",J840,0)</f>
        <v>0</v>
      </c>
      <c r="BI840" s="158">
        <f>IF(N840="nulová",J840,0)</f>
        <v>0</v>
      </c>
      <c r="BJ840" s="24" t="s">
        <v>77</v>
      </c>
      <c r="BK840" s="158">
        <f>ROUND(I840*H840,2)</f>
        <v>0</v>
      </c>
      <c r="BL840" s="24" t="s">
        <v>234</v>
      </c>
      <c r="BM840" s="24" t="s">
        <v>1478</v>
      </c>
    </row>
    <row r="841" spans="2:65" s="1" customFormat="1" ht="40.5">
      <c r="B841" s="38"/>
      <c r="D841" s="159" t="s">
        <v>149</v>
      </c>
      <c r="F841" s="160" t="s">
        <v>1469</v>
      </c>
      <c r="L841" s="38"/>
      <c r="M841" s="161"/>
      <c r="N841" s="39"/>
      <c r="O841" s="39"/>
      <c r="P841" s="39"/>
      <c r="Q841" s="39"/>
      <c r="R841" s="39"/>
      <c r="S841" s="39"/>
      <c r="T841" s="67"/>
      <c r="AT841" s="24" t="s">
        <v>149</v>
      </c>
      <c r="AU841" s="24" t="s">
        <v>84</v>
      </c>
    </row>
    <row r="842" spans="2:65" s="1" customFormat="1" ht="16.5" customHeight="1">
      <c r="B842" s="147"/>
      <c r="C842" s="176" t="s">
        <v>1479</v>
      </c>
      <c r="D842" s="176" t="s">
        <v>250</v>
      </c>
      <c r="E842" s="177" t="s">
        <v>1471</v>
      </c>
      <c r="F842" s="178" t="s">
        <v>1472</v>
      </c>
      <c r="G842" s="179" t="s">
        <v>183</v>
      </c>
      <c r="H842" s="180">
        <v>1.194</v>
      </c>
      <c r="I842" s="181"/>
      <c r="J842" s="181">
        <f>ROUND(I842*H842,2)</f>
        <v>0</v>
      </c>
      <c r="K842" s="178" t="s">
        <v>146</v>
      </c>
      <c r="L842" s="182"/>
      <c r="M842" s="183" t="s">
        <v>5</v>
      </c>
      <c r="N842" s="184" t="s">
        <v>43</v>
      </c>
      <c r="O842" s="156">
        <v>0</v>
      </c>
      <c r="P842" s="156">
        <f>O842*H842</f>
        <v>0</v>
      </c>
      <c r="Q842" s="156">
        <v>3.4200000000000001E-2</v>
      </c>
      <c r="R842" s="156">
        <f>Q842*H842</f>
        <v>4.0834799999999997E-2</v>
      </c>
      <c r="S842" s="156">
        <v>0</v>
      </c>
      <c r="T842" s="157">
        <f>S842*H842</f>
        <v>0</v>
      </c>
      <c r="AR842" s="24" t="s">
        <v>351</v>
      </c>
      <c r="AT842" s="24" t="s">
        <v>250</v>
      </c>
      <c r="AU842" s="24" t="s">
        <v>84</v>
      </c>
      <c r="AY842" s="24" t="s">
        <v>140</v>
      </c>
      <c r="BE842" s="158">
        <f>IF(N842="základní",J842,0)</f>
        <v>0</v>
      </c>
      <c r="BF842" s="158">
        <f>IF(N842="snížená",J842,0)</f>
        <v>0</v>
      </c>
      <c r="BG842" s="158">
        <f>IF(N842="zákl. přenesená",J842,0)</f>
        <v>0</v>
      </c>
      <c r="BH842" s="158">
        <f>IF(N842="sníž. přenesená",J842,0)</f>
        <v>0</v>
      </c>
      <c r="BI842" s="158">
        <f>IF(N842="nulová",J842,0)</f>
        <v>0</v>
      </c>
      <c r="BJ842" s="24" t="s">
        <v>77</v>
      </c>
      <c r="BK842" s="158">
        <f>ROUND(I842*H842,2)</f>
        <v>0</v>
      </c>
      <c r="BL842" s="24" t="s">
        <v>234</v>
      </c>
      <c r="BM842" s="24" t="s">
        <v>1480</v>
      </c>
    </row>
    <row r="843" spans="2:65" s="11" customFormat="1">
      <c r="B843" s="162"/>
      <c r="D843" s="159" t="s">
        <v>151</v>
      </c>
      <c r="E843" s="163" t="s">
        <v>5</v>
      </c>
      <c r="F843" s="164" t="s">
        <v>1481</v>
      </c>
      <c r="H843" s="165">
        <v>1.05</v>
      </c>
      <c r="L843" s="162"/>
      <c r="M843" s="166"/>
      <c r="N843" s="167"/>
      <c r="O843" s="167"/>
      <c r="P843" s="167"/>
      <c r="Q843" s="167"/>
      <c r="R843" s="167"/>
      <c r="S843" s="167"/>
      <c r="T843" s="168"/>
      <c r="AT843" s="163" t="s">
        <v>151</v>
      </c>
      <c r="AU843" s="163" t="s">
        <v>84</v>
      </c>
      <c r="AV843" s="11" t="s">
        <v>84</v>
      </c>
      <c r="AW843" s="11" t="s">
        <v>35</v>
      </c>
      <c r="AX843" s="11" t="s">
        <v>72</v>
      </c>
      <c r="AY843" s="163" t="s">
        <v>140</v>
      </c>
    </row>
    <row r="844" spans="2:65" s="11" customFormat="1">
      <c r="B844" s="162"/>
      <c r="D844" s="159" t="s">
        <v>151</v>
      </c>
      <c r="E844" s="163" t="s">
        <v>5</v>
      </c>
      <c r="F844" s="164" t="s">
        <v>1482</v>
      </c>
      <c r="H844" s="165">
        <v>0.14399999999999999</v>
      </c>
      <c r="L844" s="162"/>
      <c r="M844" s="166"/>
      <c r="N844" s="167"/>
      <c r="O844" s="167"/>
      <c r="P844" s="167"/>
      <c r="Q844" s="167"/>
      <c r="R844" s="167"/>
      <c r="S844" s="167"/>
      <c r="T844" s="168"/>
      <c r="AT844" s="163" t="s">
        <v>151</v>
      </c>
      <c r="AU844" s="163" t="s">
        <v>84</v>
      </c>
      <c r="AV844" s="11" t="s">
        <v>84</v>
      </c>
      <c r="AW844" s="11" t="s">
        <v>35</v>
      </c>
      <c r="AX844" s="11" t="s">
        <v>72</v>
      </c>
      <c r="AY844" s="163" t="s">
        <v>140</v>
      </c>
    </row>
    <row r="845" spans="2:65" s="12" customFormat="1">
      <c r="B845" s="169"/>
      <c r="D845" s="159" t="s">
        <v>151</v>
      </c>
      <c r="E845" s="170" t="s">
        <v>5</v>
      </c>
      <c r="F845" s="171" t="s">
        <v>153</v>
      </c>
      <c r="H845" s="172">
        <v>1.194</v>
      </c>
      <c r="L845" s="169"/>
      <c r="M845" s="173"/>
      <c r="N845" s="174"/>
      <c r="O845" s="174"/>
      <c r="P845" s="174"/>
      <c r="Q845" s="174"/>
      <c r="R845" s="174"/>
      <c r="S845" s="174"/>
      <c r="T845" s="175"/>
      <c r="AT845" s="170" t="s">
        <v>151</v>
      </c>
      <c r="AU845" s="170" t="s">
        <v>84</v>
      </c>
      <c r="AV845" s="12" t="s">
        <v>147</v>
      </c>
      <c r="AW845" s="12" t="s">
        <v>35</v>
      </c>
      <c r="AX845" s="12" t="s">
        <v>77</v>
      </c>
      <c r="AY845" s="170" t="s">
        <v>140</v>
      </c>
    </row>
    <row r="846" spans="2:65" s="1" customFormat="1" ht="38.25" customHeight="1">
      <c r="B846" s="147"/>
      <c r="C846" s="148" t="s">
        <v>1483</v>
      </c>
      <c r="D846" s="148" t="s">
        <v>142</v>
      </c>
      <c r="E846" s="149" t="s">
        <v>1484</v>
      </c>
      <c r="F846" s="150" t="s">
        <v>1485</v>
      </c>
      <c r="G846" s="151" t="s">
        <v>225</v>
      </c>
      <c r="H846" s="152">
        <v>0.45600000000000002</v>
      </c>
      <c r="I846" s="153"/>
      <c r="J846" s="153">
        <f>ROUND(I846*H846,2)</f>
        <v>0</v>
      </c>
      <c r="K846" s="150" t="s">
        <v>146</v>
      </c>
      <c r="L846" s="38"/>
      <c r="M846" s="154" t="s">
        <v>5</v>
      </c>
      <c r="N846" s="155" t="s">
        <v>43</v>
      </c>
      <c r="O846" s="156">
        <v>2.2549999999999999</v>
      </c>
      <c r="P846" s="156">
        <f>O846*H846</f>
        <v>1.0282800000000001</v>
      </c>
      <c r="Q846" s="156">
        <v>0</v>
      </c>
      <c r="R846" s="156">
        <f>Q846*H846</f>
        <v>0</v>
      </c>
      <c r="S846" s="156">
        <v>0</v>
      </c>
      <c r="T846" s="157">
        <f>S846*H846</f>
        <v>0</v>
      </c>
      <c r="AR846" s="24" t="s">
        <v>234</v>
      </c>
      <c r="AT846" s="24" t="s">
        <v>142</v>
      </c>
      <c r="AU846" s="24" t="s">
        <v>84</v>
      </c>
      <c r="AY846" s="24" t="s">
        <v>140</v>
      </c>
      <c r="BE846" s="158">
        <f>IF(N846="základní",J846,0)</f>
        <v>0</v>
      </c>
      <c r="BF846" s="158">
        <f>IF(N846="snížená",J846,0)</f>
        <v>0</v>
      </c>
      <c r="BG846" s="158">
        <f>IF(N846="zákl. přenesená",J846,0)</f>
        <v>0</v>
      </c>
      <c r="BH846" s="158">
        <f>IF(N846="sníž. přenesená",J846,0)</f>
        <v>0</v>
      </c>
      <c r="BI846" s="158">
        <f>IF(N846="nulová",J846,0)</f>
        <v>0</v>
      </c>
      <c r="BJ846" s="24" t="s">
        <v>77</v>
      </c>
      <c r="BK846" s="158">
        <f>ROUND(I846*H846,2)</f>
        <v>0</v>
      </c>
      <c r="BL846" s="24" t="s">
        <v>234</v>
      </c>
      <c r="BM846" s="24" t="s">
        <v>1486</v>
      </c>
    </row>
    <row r="847" spans="2:65" s="1" customFormat="1" ht="121.5">
      <c r="B847" s="38"/>
      <c r="D847" s="159" t="s">
        <v>149</v>
      </c>
      <c r="F847" s="160" t="s">
        <v>1487</v>
      </c>
      <c r="L847" s="38"/>
      <c r="M847" s="161"/>
      <c r="N847" s="39"/>
      <c r="O847" s="39"/>
      <c r="P847" s="39"/>
      <c r="Q847" s="39"/>
      <c r="R847" s="39"/>
      <c r="S847" s="39"/>
      <c r="T847" s="67"/>
      <c r="AT847" s="24" t="s">
        <v>149</v>
      </c>
      <c r="AU847" s="24" t="s">
        <v>84</v>
      </c>
    </row>
    <row r="848" spans="2:65" s="1" customFormat="1" ht="38.25" customHeight="1">
      <c r="B848" s="147"/>
      <c r="C848" s="148" t="s">
        <v>1488</v>
      </c>
      <c r="D848" s="148" t="s">
        <v>142</v>
      </c>
      <c r="E848" s="149" t="s">
        <v>1489</v>
      </c>
      <c r="F848" s="150" t="s">
        <v>1490</v>
      </c>
      <c r="G848" s="151" t="s">
        <v>225</v>
      </c>
      <c r="H848" s="152">
        <v>0.45600000000000002</v>
      </c>
      <c r="I848" s="153"/>
      <c r="J848" s="153">
        <f>ROUND(I848*H848,2)</f>
        <v>0</v>
      </c>
      <c r="K848" s="150" t="s">
        <v>146</v>
      </c>
      <c r="L848" s="38"/>
      <c r="M848" s="154" t="s">
        <v>5</v>
      </c>
      <c r="N848" s="155" t="s">
        <v>43</v>
      </c>
      <c r="O848" s="156">
        <v>1.45</v>
      </c>
      <c r="P848" s="156">
        <f>O848*H848</f>
        <v>0.66120000000000001</v>
      </c>
      <c r="Q848" s="156">
        <v>0</v>
      </c>
      <c r="R848" s="156">
        <f>Q848*H848</f>
        <v>0</v>
      </c>
      <c r="S848" s="156">
        <v>0</v>
      </c>
      <c r="T848" s="157">
        <f>S848*H848</f>
        <v>0</v>
      </c>
      <c r="AR848" s="24" t="s">
        <v>234</v>
      </c>
      <c r="AT848" s="24" t="s">
        <v>142</v>
      </c>
      <c r="AU848" s="24" t="s">
        <v>84</v>
      </c>
      <c r="AY848" s="24" t="s">
        <v>140</v>
      </c>
      <c r="BE848" s="158">
        <f>IF(N848="základní",J848,0)</f>
        <v>0</v>
      </c>
      <c r="BF848" s="158">
        <f>IF(N848="snížená",J848,0)</f>
        <v>0</v>
      </c>
      <c r="BG848" s="158">
        <f>IF(N848="zákl. přenesená",J848,0)</f>
        <v>0</v>
      </c>
      <c r="BH848" s="158">
        <f>IF(N848="sníž. přenesená",J848,0)</f>
        <v>0</v>
      </c>
      <c r="BI848" s="158">
        <f>IF(N848="nulová",J848,0)</f>
        <v>0</v>
      </c>
      <c r="BJ848" s="24" t="s">
        <v>77</v>
      </c>
      <c r="BK848" s="158">
        <f>ROUND(I848*H848,2)</f>
        <v>0</v>
      </c>
      <c r="BL848" s="24" t="s">
        <v>234</v>
      </c>
      <c r="BM848" s="24" t="s">
        <v>1491</v>
      </c>
    </row>
    <row r="849" spans="2:65" s="1" customFormat="1" ht="121.5">
      <c r="B849" s="38"/>
      <c r="D849" s="159" t="s">
        <v>149</v>
      </c>
      <c r="F849" s="160" t="s">
        <v>1487</v>
      </c>
      <c r="L849" s="38"/>
      <c r="M849" s="161"/>
      <c r="N849" s="39"/>
      <c r="O849" s="39"/>
      <c r="P849" s="39"/>
      <c r="Q849" s="39"/>
      <c r="R849" s="39"/>
      <c r="S849" s="39"/>
      <c r="T849" s="67"/>
      <c r="AT849" s="24" t="s">
        <v>149</v>
      </c>
      <c r="AU849" s="24" t="s">
        <v>84</v>
      </c>
    </row>
    <row r="850" spans="2:65" s="10" customFormat="1" ht="29.85" customHeight="1">
      <c r="B850" s="135"/>
      <c r="D850" s="136" t="s">
        <v>71</v>
      </c>
      <c r="E850" s="145" t="s">
        <v>1492</v>
      </c>
      <c r="F850" s="145" t="s">
        <v>1493</v>
      </c>
      <c r="J850" s="146">
        <f>BK850</f>
        <v>0</v>
      </c>
      <c r="L850" s="135"/>
      <c r="M850" s="139"/>
      <c r="N850" s="140"/>
      <c r="O850" s="140"/>
      <c r="P850" s="141">
        <f>SUM(P851:P862)</f>
        <v>67.249372000000008</v>
      </c>
      <c r="Q850" s="140"/>
      <c r="R850" s="141">
        <f>SUM(R851:R862)</f>
        <v>0.21612499999999998</v>
      </c>
      <c r="S850" s="140"/>
      <c r="T850" s="142">
        <f>SUM(T851:T862)</f>
        <v>0</v>
      </c>
      <c r="AR850" s="136" t="s">
        <v>84</v>
      </c>
      <c r="AT850" s="143" t="s">
        <v>71</v>
      </c>
      <c r="AU850" s="143" t="s">
        <v>77</v>
      </c>
      <c r="AY850" s="136" t="s">
        <v>140</v>
      </c>
      <c r="BK850" s="144">
        <f>SUM(BK851:BK862)</f>
        <v>0</v>
      </c>
    </row>
    <row r="851" spans="2:65" s="1" customFormat="1" ht="16.5" customHeight="1">
      <c r="B851" s="147"/>
      <c r="C851" s="148" t="s">
        <v>1494</v>
      </c>
      <c r="D851" s="148" t="s">
        <v>142</v>
      </c>
      <c r="E851" s="149" t="s">
        <v>1495</v>
      </c>
      <c r="F851" s="150" t="s">
        <v>1496</v>
      </c>
      <c r="G851" s="151" t="s">
        <v>425</v>
      </c>
      <c r="H851" s="152">
        <v>8</v>
      </c>
      <c r="I851" s="153"/>
      <c r="J851" s="153">
        <f>ROUND(I851*H851,2)</f>
        <v>0</v>
      </c>
      <c r="K851" s="150" t="s">
        <v>146</v>
      </c>
      <c r="L851" s="38"/>
      <c r="M851" s="154" t="s">
        <v>5</v>
      </c>
      <c r="N851" s="155" t="s">
        <v>43</v>
      </c>
      <c r="O851" s="156">
        <v>4.0940000000000003</v>
      </c>
      <c r="P851" s="156">
        <f>O851*H851</f>
        <v>32.752000000000002</v>
      </c>
      <c r="Q851" s="156">
        <v>0</v>
      </c>
      <c r="R851" s="156">
        <f>Q851*H851</f>
        <v>0</v>
      </c>
      <c r="S851" s="156">
        <v>0</v>
      </c>
      <c r="T851" s="157">
        <f>S851*H851</f>
        <v>0</v>
      </c>
      <c r="AR851" s="24" t="s">
        <v>234</v>
      </c>
      <c r="AT851" s="24" t="s">
        <v>142</v>
      </c>
      <c r="AU851" s="24" t="s">
        <v>84</v>
      </c>
      <c r="AY851" s="24" t="s">
        <v>140</v>
      </c>
      <c r="BE851" s="158">
        <f>IF(N851="základní",J851,0)</f>
        <v>0</v>
      </c>
      <c r="BF851" s="158">
        <f>IF(N851="snížená",J851,0)</f>
        <v>0</v>
      </c>
      <c r="BG851" s="158">
        <f>IF(N851="zákl. přenesená",J851,0)</f>
        <v>0</v>
      </c>
      <c r="BH851" s="158">
        <f>IF(N851="sníž. přenesená",J851,0)</f>
        <v>0</v>
      </c>
      <c r="BI851" s="158">
        <f>IF(N851="nulová",J851,0)</f>
        <v>0</v>
      </c>
      <c r="BJ851" s="24" t="s">
        <v>77</v>
      </c>
      <c r="BK851" s="158">
        <f>ROUND(I851*H851,2)</f>
        <v>0</v>
      </c>
      <c r="BL851" s="24" t="s">
        <v>234</v>
      </c>
      <c r="BM851" s="24" t="s">
        <v>1497</v>
      </c>
    </row>
    <row r="852" spans="2:65" s="1" customFormat="1" ht="40.5">
      <c r="B852" s="38"/>
      <c r="D852" s="159" t="s">
        <v>149</v>
      </c>
      <c r="F852" s="160" t="s">
        <v>1498</v>
      </c>
      <c r="L852" s="38"/>
      <c r="M852" s="161"/>
      <c r="N852" s="39"/>
      <c r="O852" s="39"/>
      <c r="P852" s="39"/>
      <c r="Q852" s="39"/>
      <c r="R852" s="39"/>
      <c r="S852" s="39"/>
      <c r="T852" s="67"/>
      <c r="AT852" s="24" t="s">
        <v>149</v>
      </c>
      <c r="AU852" s="24" t="s">
        <v>84</v>
      </c>
    </row>
    <row r="853" spans="2:65" s="1" customFormat="1" ht="16.5" customHeight="1">
      <c r="B853" s="147"/>
      <c r="C853" s="176" t="s">
        <v>1499</v>
      </c>
      <c r="D853" s="176" t="s">
        <v>250</v>
      </c>
      <c r="E853" s="177" t="s">
        <v>1500</v>
      </c>
      <c r="F853" s="178" t="s">
        <v>1501</v>
      </c>
      <c r="G853" s="179" t="s">
        <v>425</v>
      </c>
      <c r="H853" s="180">
        <v>8</v>
      </c>
      <c r="I853" s="181"/>
      <c r="J853" s="181">
        <f>ROUND(I853*H853,2)</f>
        <v>0</v>
      </c>
      <c r="K853" s="178" t="s">
        <v>5</v>
      </c>
      <c r="L853" s="182"/>
      <c r="M853" s="183" t="s">
        <v>5</v>
      </c>
      <c r="N853" s="184" t="s">
        <v>43</v>
      </c>
      <c r="O853" s="156">
        <v>0</v>
      </c>
      <c r="P853" s="156">
        <f>O853*H853</f>
        <v>0</v>
      </c>
      <c r="Q853" s="156">
        <v>1.2999999999999999E-2</v>
      </c>
      <c r="R853" s="156">
        <f>Q853*H853</f>
        <v>0.104</v>
      </c>
      <c r="S853" s="156">
        <v>0</v>
      </c>
      <c r="T853" s="157">
        <f>S853*H853</f>
        <v>0</v>
      </c>
      <c r="AR853" s="24" t="s">
        <v>351</v>
      </c>
      <c r="AT853" s="24" t="s">
        <v>250</v>
      </c>
      <c r="AU853" s="24" t="s">
        <v>84</v>
      </c>
      <c r="AY853" s="24" t="s">
        <v>140</v>
      </c>
      <c r="BE853" s="158">
        <f>IF(N853="základní",J853,0)</f>
        <v>0</v>
      </c>
      <c r="BF853" s="158">
        <f>IF(N853="snížená",J853,0)</f>
        <v>0</v>
      </c>
      <c r="BG853" s="158">
        <f>IF(N853="zákl. přenesená",J853,0)</f>
        <v>0</v>
      </c>
      <c r="BH853" s="158">
        <f>IF(N853="sníž. přenesená",J853,0)</f>
        <v>0</v>
      </c>
      <c r="BI853" s="158">
        <f>IF(N853="nulová",J853,0)</f>
        <v>0</v>
      </c>
      <c r="BJ853" s="24" t="s">
        <v>77</v>
      </c>
      <c r="BK853" s="158">
        <f>ROUND(I853*H853,2)</f>
        <v>0</v>
      </c>
      <c r="BL853" s="24" t="s">
        <v>234</v>
      </c>
      <c r="BM853" s="24" t="s">
        <v>1502</v>
      </c>
    </row>
    <row r="854" spans="2:65" s="1" customFormat="1" ht="25.5" customHeight="1">
      <c r="B854" s="147"/>
      <c r="C854" s="148" t="s">
        <v>1503</v>
      </c>
      <c r="D854" s="148" t="s">
        <v>142</v>
      </c>
      <c r="E854" s="149" t="s">
        <v>1504</v>
      </c>
      <c r="F854" s="150" t="s">
        <v>1505</v>
      </c>
      <c r="G854" s="151" t="s">
        <v>183</v>
      </c>
      <c r="H854" s="152">
        <v>16.5</v>
      </c>
      <c r="I854" s="153"/>
      <c r="J854" s="153">
        <f>ROUND(I854*H854,2)</f>
        <v>0</v>
      </c>
      <c r="K854" s="150" t="s">
        <v>146</v>
      </c>
      <c r="L854" s="38"/>
      <c r="M854" s="154" t="s">
        <v>5</v>
      </c>
      <c r="N854" s="155" t="s">
        <v>43</v>
      </c>
      <c r="O854" s="156">
        <v>2.0289999999999999</v>
      </c>
      <c r="P854" s="156">
        <f>O854*H854</f>
        <v>33.478499999999997</v>
      </c>
      <c r="Q854" s="156">
        <v>2.5000000000000001E-4</v>
      </c>
      <c r="R854" s="156">
        <f>Q854*H854</f>
        <v>4.1250000000000002E-3</v>
      </c>
      <c r="S854" s="156">
        <v>0</v>
      </c>
      <c r="T854" s="157">
        <f>S854*H854</f>
        <v>0</v>
      </c>
      <c r="AR854" s="24" t="s">
        <v>234</v>
      </c>
      <c r="AT854" s="24" t="s">
        <v>142</v>
      </c>
      <c r="AU854" s="24" t="s">
        <v>84</v>
      </c>
      <c r="AY854" s="24" t="s">
        <v>140</v>
      </c>
      <c r="BE854" s="158">
        <f>IF(N854="základní",J854,0)</f>
        <v>0</v>
      </c>
      <c r="BF854" s="158">
        <f>IF(N854="snížená",J854,0)</f>
        <v>0</v>
      </c>
      <c r="BG854" s="158">
        <f>IF(N854="zákl. přenesená",J854,0)</f>
        <v>0</v>
      </c>
      <c r="BH854" s="158">
        <f>IF(N854="sníž. přenesená",J854,0)</f>
        <v>0</v>
      </c>
      <c r="BI854" s="158">
        <f>IF(N854="nulová",J854,0)</f>
        <v>0</v>
      </c>
      <c r="BJ854" s="24" t="s">
        <v>77</v>
      </c>
      <c r="BK854" s="158">
        <f>ROUND(I854*H854,2)</f>
        <v>0</v>
      </c>
      <c r="BL854" s="24" t="s">
        <v>234</v>
      </c>
      <c r="BM854" s="24" t="s">
        <v>1506</v>
      </c>
    </row>
    <row r="855" spans="2:65" s="1" customFormat="1" ht="121.5">
      <c r="B855" s="38"/>
      <c r="D855" s="159" t="s">
        <v>149</v>
      </c>
      <c r="F855" s="160" t="s">
        <v>1507</v>
      </c>
      <c r="L855" s="38"/>
      <c r="M855" s="161"/>
      <c r="N855" s="39"/>
      <c r="O855" s="39"/>
      <c r="P855" s="39"/>
      <c r="Q855" s="39"/>
      <c r="R855" s="39"/>
      <c r="S855" s="39"/>
      <c r="T855" s="67"/>
      <c r="AT855" s="24" t="s">
        <v>149</v>
      </c>
      <c r="AU855" s="24" t="s">
        <v>84</v>
      </c>
    </row>
    <row r="856" spans="2:65" s="11" customFormat="1">
      <c r="B856" s="162"/>
      <c r="D856" s="159" t="s">
        <v>151</v>
      </c>
      <c r="E856" s="163" t="s">
        <v>5</v>
      </c>
      <c r="F856" s="164" t="s">
        <v>1508</v>
      </c>
      <c r="H856" s="165">
        <v>16.5</v>
      </c>
      <c r="L856" s="162"/>
      <c r="M856" s="166"/>
      <c r="N856" s="167"/>
      <c r="O856" s="167"/>
      <c r="P856" s="167"/>
      <c r="Q856" s="167"/>
      <c r="R856" s="167"/>
      <c r="S856" s="167"/>
      <c r="T856" s="168"/>
      <c r="AT856" s="163" t="s">
        <v>151</v>
      </c>
      <c r="AU856" s="163" t="s">
        <v>84</v>
      </c>
      <c r="AV856" s="11" t="s">
        <v>84</v>
      </c>
      <c r="AW856" s="11" t="s">
        <v>35</v>
      </c>
      <c r="AX856" s="11" t="s">
        <v>72</v>
      </c>
      <c r="AY856" s="163" t="s">
        <v>140</v>
      </c>
    </row>
    <row r="857" spans="2:65" s="12" customFormat="1">
      <c r="B857" s="169"/>
      <c r="D857" s="159" t="s">
        <v>151</v>
      </c>
      <c r="E857" s="170" t="s">
        <v>5</v>
      </c>
      <c r="F857" s="171" t="s">
        <v>153</v>
      </c>
      <c r="H857" s="172">
        <v>16.5</v>
      </c>
      <c r="L857" s="169"/>
      <c r="M857" s="173"/>
      <c r="N857" s="174"/>
      <c r="O857" s="174"/>
      <c r="P857" s="174"/>
      <c r="Q857" s="174"/>
      <c r="R857" s="174"/>
      <c r="S857" s="174"/>
      <c r="T857" s="175"/>
      <c r="AT857" s="170" t="s">
        <v>151</v>
      </c>
      <c r="AU857" s="170" t="s">
        <v>84</v>
      </c>
      <c r="AV857" s="12" t="s">
        <v>147</v>
      </c>
      <c r="AW857" s="12" t="s">
        <v>35</v>
      </c>
      <c r="AX857" s="12" t="s">
        <v>77</v>
      </c>
      <c r="AY857" s="170" t="s">
        <v>140</v>
      </c>
    </row>
    <row r="858" spans="2:65" s="1" customFormat="1" ht="16.5" customHeight="1">
      <c r="B858" s="147"/>
      <c r="C858" s="176" t="s">
        <v>1509</v>
      </c>
      <c r="D858" s="176" t="s">
        <v>250</v>
      </c>
      <c r="E858" s="177" t="s">
        <v>1510</v>
      </c>
      <c r="F858" s="178" t="s">
        <v>1511</v>
      </c>
      <c r="G858" s="179" t="s">
        <v>425</v>
      </c>
      <c r="H858" s="180">
        <v>3</v>
      </c>
      <c r="I858" s="181"/>
      <c r="J858" s="181">
        <f>ROUND(I858*H858,2)</f>
        <v>0</v>
      </c>
      <c r="K858" s="178" t="s">
        <v>5</v>
      </c>
      <c r="L858" s="182"/>
      <c r="M858" s="183" t="s">
        <v>5</v>
      </c>
      <c r="N858" s="184" t="s">
        <v>43</v>
      </c>
      <c r="O858" s="156">
        <v>0</v>
      </c>
      <c r="P858" s="156">
        <f>O858*H858</f>
        <v>0</v>
      </c>
      <c r="Q858" s="156">
        <v>3.5999999999999997E-2</v>
      </c>
      <c r="R858" s="156">
        <f>Q858*H858</f>
        <v>0.10799999999999998</v>
      </c>
      <c r="S858" s="156">
        <v>0</v>
      </c>
      <c r="T858" s="157">
        <f>S858*H858</f>
        <v>0</v>
      </c>
      <c r="AR858" s="24" t="s">
        <v>351</v>
      </c>
      <c r="AT858" s="24" t="s">
        <v>250</v>
      </c>
      <c r="AU858" s="24" t="s">
        <v>84</v>
      </c>
      <c r="AY858" s="24" t="s">
        <v>140</v>
      </c>
      <c r="BE858" s="158">
        <f>IF(N858="základní",J858,0)</f>
        <v>0</v>
      </c>
      <c r="BF858" s="158">
        <f>IF(N858="snížená",J858,0)</f>
        <v>0</v>
      </c>
      <c r="BG858" s="158">
        <f>IF(N858="zákl. přenesená",J858,0)</f>
        <v>0</v>
      </c>
      <c r="BH858" s="158">
        <f>IF(N858="sníž. přenesená",J858,0)</f>
        <v>0</v>
      </c>
      <c r="BI858" s="158">
        <f>IF(N858="nulová",J858,0)</f>
        <v>0</v>
      </c>
      <c r="BJ858" s="24" t="s">
        <v>77</v>
      </c>
      <c r="BK858" s="158">
        <f>ROUND(I858*H858,2)</f>
        <v>0</v>
      </c>
      <c r="BL858" s="24" t="s">
        <v>234</v>
      </c>
      <c r="BM858" s="24" t="s">
        <v>1512</v>
      </c>
    </row>
    <row r="859" spans="2:65" s="1" customFormat="1" ht="38.25" customHeight="1">
      <c r="B859" s="147"/>
      <c r="C859" s="148" t="s">
        <v>1513</v>
      </c>
      <c r="D859" s="148" t="s">
        <v>142</v>
      </c>
      <c r="E859" s="149" t="s">
        <v>1514</v>
      </c>
      <c r="F859" s="150" t="s">
        <v>1515</v>
      </c>
      <c r="G859" s="151" t="s">
        <v>225</v>
      </c>
      <c r="H859" s="152">
        <v>0.216</v>
      </c>
      <c r="I859" s="153"/>
      <c r="J859" s="153">
        <f>ROUND(I859*H859,2)</f>
        <v>0</v>
      </c>
      <c r="K859" s="150" t="s">
        <v>146</v>
      </c>
      <c r="L859" s="38"/>
      <c r="M859" s="154" t="s">
        <v>5</v>
      </c>
      <c r="N859" s="155" t="s">
        <v>43</v>
      </c>
      <c r="O859" s="156">
        <v>3.327</v>
      </c>
      <c r="P859" s="156">
        <f>O859*H859</f>
        <v>0.71863199999999994</v>
      </c>
      <c r="Q859" s="156">
        <v>0</v>
      </c>
      <c r="R859" s="156">
        <f>Q859*H859</f>
        <v>0</v>
      </c>
      <c r="S859" s="156">
        <v>0</v>
      </c>
      <c r="T859" s="157">
        <f>S859*H859</f>
        <v>0</v>
      </c>
      <c r="AR859" s="24" t="s">
        <v>234</v>
      </c>
      <c r="AT859" s="24" t="s">
        <v>142</v>
      </c>
      <c r="AU859" s="24" t="s">
        <v>84</v>
      </c>
      <c r="AY859" s="24" t="s">
        <v>140</v>
      </c>
      <c r="BE859" s="158">
        <f>IF(N859="základní",J859,0)</f>
        <v>0</v>
      </c>
      <c r="BF859" s="158">
        <f>IF(N859="snížená",J859,0)</f>
        <v>0</v>
      </c>
      <c r="BG859" s="158">
        <f>IF(N859="zákl. přenesená",J859,0)</f>
        <v>0</v>
      </c>
      <c r="BH859" s="158">
        <f>IF(N859="sníž. přenesená",J859,0)</f>
        <v>0</v>
      </c>
      <c r="BI859" s="158">
        <f>IF(N859="nulová",J859,0)</f>
        <v>0</v>
      </c>
      <c r="BJ859" s="24" t="s">
        <v>77</v>
      </c>
      <c r="BK859" s="158">
        <f>ROUND(I859*H859,2)</f>
        <v>0</v>
      </c>
      <c r="BL859" s="24" t="s">
        <v>234</v>
      </c>
      <c r="BM859" s="24" t="s">
        <v>1516</v>
      </c>
    </row>
    <row r="860" spans="2:65" s="1" customFormat="1" ht="121.5">
      <c r="B860" s="38"/>
      <c r="D860" s="159" t="s">
        <v>149</v>
      </c>
      <c r="F860" s="160" t="s">
        <v>1517</v>
      </c>
      <c r="L860" s="38"/>
      <c r="M860" s="161"/>
      <c r="N860" s="39"/>
      <c r="O860" s="39"/>
      <c r="P860" s="39"/>
      <c r="Q860" s="39"/>
      <c r="R860" s="39"/>
      <c r="S860" s="39"/>
      <c r="T860" s="67"/>
      <c r="AT860" s="24" t="s">
        <v>149</v>
      </c>
      <c r="AU860" s="24" t="s">
        <v>84</v>
      </c>
    </row>
    <row r="861" spans="2:65" s="1" customFormat="1" ht="38.25" customHeight="1">
      <c r="B861" s="147"/>
      <c r="C861" s="148" t="s">
        <v>1518</v>
      </c>
      <c r="D861" s="148" t="s">
        <v>142</v>
      </c>
      <c r="E861" s="149" t="s">
        <v>1519</v>
      </c>
      <c r="F861" s="150" t="s">
        <v>1520</v>
      </c>
      <c r="G861" s="151" t="s">
        <v>225</v>
      </c>
      <c r="H861" s="152">
        <v>0.216</v>
      </c>
      <c r="I861" s="153"/>
      <c r="J861" s="153">
        <f>ROUND(I861*H861,2)</f>
        <v>0</v>
      </c>
      <c r="K861" s="150" t="s">
        <v>146</v>
      </c>
      <c r="L861" s="38"/>
      <c r="M861" s="154" t="s">
        <v>5</v>
      </c>
      <c r="N861" s="155" t="s">
        <v>43</v>
      </c>
      <c r="O861" s="156">
        <v>1.39</v>
      </c>
      <c r="P861" s="156">
        <f>O861*H861</f>
        <v>0.30023999999999995</v>
      </c>
      <c r="Q861" s="156">
        <v>0</v>
      </c>
      <c r="R861" s="156">
        <f>Q861*H861</f>
        <v>0</v>
      </c>
      <c r="S861" s="156">
        <v>0</v>
      </c>
      <c r="T861" s="157">
        <f>S861*H861</f>
        <v>0</v>
      </c>
      <c r="AR861" s="24" t="s">
        <v>234</v>
      </c>
      <c r="AT861" s="24" t="s">
        <v>142</v>
      </c>
      <c r="AU861" s="24" t="s">
        <v>84</v>
      </c>
      <c r="AY861" s="24" t="s">
        <v>140</v>
      </c>
      <c r="BE861" s="158">
        <f>IF(N861="základní",J861,0)</f>
        <v>0</v>
      </c>
      <c r="BF861" s="158">
        <f>IF(N861="snížená",J861,0)</f>
        <v>0</v>
      </c>
      <c r="BG861" s="158">
        <f>IF(N861="zákl. přenesená",J861,0)</f>
        <v>0</v>
      </c>
      <c r="BH861" s="158">
        <f>IF(N861="sníž. přenesená",J861,0)</f>
        <v>0</v>
      </c>
      <c r="BI861" s="158">
        <f>IF(N861="nulová",J861,0)</f>
        <v>0</v>
      </c>
      <c r="BJ861" s="24" t="s">
        <v>77</v>
      </c>
      <c r="BK861" s="158">
        <f>ROUND(I861*H861,2)</f>
        <v>0</v>
      </c>
      <c r="BL861" s="24" t="s">
        <v>234</v>
      </c>
      <c r="BM861" s="24" t="s">
        <v>1521</v>
      </c>
    </row>
    <row r="862" spans="2:65" s="1" customFormat="1" ht="121.5">
      <c r="B862" s="38"/>
      <c r="D862" s="159" t="s">
        <v>149</v>
      </c>
      <c r="F862" s="160" t="s">
        <v>1517</v>
      </c>
      <c r="L862" s="38"/>
      <c r="M862" s="161"/>
      <c r="N862" s="39"/>
      <c r="O862" s="39"/>
      <c r="P862" s="39"/>
      <c r="Q862" s="39"/>
      <c r="R862" s="39"/>
      <c r="S862" s="39"/>
      <c r="T862" s="67"/>
      <c r="AT862" s="24" t="s">
        <v>149</v>
      </c>
      <c r="AU862" s="24" t="s">
        <v>84</v>
      </c>
    </row>
    <row r="863" spans="2:65" s="10" customFormat="1" ht="29.85" customHeight="1">
      <c r="B863" s="135"/>
      <c r="D863" s="136" t="s">
        <v>71</v>
      </c>
      <c r="E863" s="145" t="s">
        <v>1522</v>
      </c>
      <c r="F863" s="145" t="s">
        <v>1523</v>
      </c>
      <c r="J863" s="146">
        <f>BK863</f>
        <v>0</v>
      </c>
      <c r="L863" s="135"/>
      <c r="M863" s="139"/>
      <c r="N863" s="140"/>
      <c r="O863" s="140"/>
      <c r="P863" s="141">
        <f>SUM(P864:P866)</f>
        <v>1.1968000000000001</v>
      </c>
      <c r="Q863" s="140"/>
      <c r="R863" s="141">
        <f>SUM(R864:R866)</f>
        <v>0</v>
      </c>
      <c r="S863" s="140"/>
      <c r="T863" s="142">
        <f>SUM(T864:T866)</f>
        <v>0.237176</v>
      </c>
      <c r="AR863" s="136" t="s">
        <v>84</v>
      </c>
      <c r="AT863" s="143" t="s">
        <v>71</v>
      </c>
      <c r="AU863" s="143" t="s">
        <v>77</v>
      </c>
      <c r="AY863" s="136" t="s">
        <v>140</v>
      </c>
      <c r="BK863" s="144">
        <f>SUM(BK864:BK866)</f>
        <v>0</v>
      </c>
    </row>
    <row r="864" spans="2:65" s="1" customFormat="1" ht="16.5" customHeight="1">
      <c r="B864" s="147"/>
      <c r="C864" s="148" t="s">
        <v>1524</v>
      </c>
      <c r="D864" s="148" t="s">
        <v>142</v>
      </c>
      <c r="E864" s="149" t="s">
        <v>1525</v>
      </c>
      <c r="F864" s="150" t="s">
        <v>1526</v>
      </c>
      <c r="G864" s="151" t="s">
        <v>281</v>
      </c>
      <c r="H864" s="152">
        <v>3.2</v>
      </c>
      <c r="I864" s="153"/>
      <c r="J864" s="153">
        <f>ROUND(I864*H864,2)</f>
        <v>0</v>
      </c>
      <c r="K864" s="150" t="s">
        <v>146</v>
      </c>
      <c r="L864" s="38"/>
      <c r="M864" s="154" t="s">
        <v>5</v>
      </c>
      <c r="N864" s="155" t="s">
        <v>43</v>
      </c>
      <c r="O864" s="156">
        <v>9.8000000000000004E-2</v>
      </c>
      <c r="P864" s="156">
        <f>O864*H864</f>
        <v>0.31360000000000005</v>
      </c>
      <c r="Q864" s="156">
        <v>0</v>
      </c>
      <c r="R864" s="156">
        <f>Q864*H864</f>
        <v>0</v>
      </c>
      <c r="S864" s="156">
        <v>1.174E-2</v>
      </c>
      <c r="T864" s="157">
        <f>S864*H864</f>
        <v>3.7568000000000004E-2</v>
      </c>
      <c r="AR864" s="24" t="s">
        <v>234</v>
      </c>
      <c r="AT864" s="24" t="s">
        <v>142</v>
      </c>
      <c r="AU864" s="24" t="s">
        <v>84</v>
      </c>
      <c r="AY864" s="24" t="s">
        <v>140</v>
      </c>
      <c r="BE864" s="158">
        <f>IF(N864="základní",J864,0)</f>
        <v>0</v>
      </c>
      <c r="BF864" s="158">
        <f>IF(N864="snížená",J864,0)</f>
        <v>0</v>
      </c>
      <c r="BG864" s="158">
        <f>IF(N864="zákl. přenesená",J864,0)</f>
        <v>0</v>
      </c>
      <c r="BH864" s="158">
        <f>IF(N864="sníž. přenesená",J864,0)</f>
        <v>0</v>
      </c>
      <c r="BI864" s="158">
        <f>IF(N864="nulová",J864,0)</f>
        <v>0</v>
      </c>
      <c r="BJ864" s="24" t="s">
        <v>77</v>
      </c>
      <c r="BK864" s="158">
        <f>ROUND(I864*H864,2)</f>
        <v>0</v>
      </c>
      <c r="BL864" s="24" t="s">
        <v>234</v>
      </c>
      <c r="BM864" s="24" t="s">
        <v>1527</v>
      </c>
    </row>
    <row r="865" spans="2:65" s="11" customFormat="1">
      <c r="B865" s="162"/>
      <c r="D865" s="159" t="s">
        <v>151</v>
      </c>
      <c r="E865" s="163" t="s">
        <v>5</v>
      </c>
      <c r="F865" s="164" t="s">
        <v>1528</v>
      </c>
      <c r="H865" s="165">
        <v>3.2</v>
      </c>
      <c r="L865" s="162"/>
      <c r="M865" s="166"/>
      <c r="N865" s="167"/>
      <c r="O865" s="167"/>
      <c r="P865" s="167"/>
      <c r="Q865" s="167"/>
      <c r="R865" s="167"/>
      <c r="S865" s="167"/>
      <c r="T865" s="168"/>
      <c r="AT865" s="163" t="s">
        <v>151</v>
      </c>
      <c r="AU865" s="163" t="s">
        <v>84</v>
      </c>
      <c r="AV865" s="11" t="s">
        <v>84</v>
      </c>
      <c r="AW865" s="11" t="s">
        <v>35</v>
      </c>
      <c r="AX865" s="11" t="s">
        <v>77</v>
      </c>
      <c r="AY865" s="163" t="s">
        <v>140</v>
      </c>
    </row>
    <row r="866" spans="2:65" s="1" customFormat="1" ht="16.5" customHeight="1">
      <c r="B866" s="147"/>
      <c r="C866" s="148" t="s">
        <v>1529</v>
      </c>
      <c r="D866" s="148" t="s">
        <v>142</v>
      </c>
      <c r="E866" s="149" t="s">
        <v>1530</v>
      </c>
      <c r="F866" s="150" t="s">
        <v>1531</v>
      </c>
      <c r="G866" s="151" t="s">
        <v>183</v>
      </c>
      <c r="H866" s="152">
        <v>2.4</v>
      </c>
      <c r="I866" s="153"/>
      <c r="J866" s="153">
        <f>ROUND(I866*H866,2)</f>
        <v>0</v>
      </c>
      <c r="K866" s="150" t="s">
        <v>146</v>
      </c>
      <c r="L866" s="38"/>
      <c r="M866" s="154" t="s">
        <v>5</v>
      </c>
      <c r="N866" s="155" t="s">
        <v>43</v>
      </c>
      <c r="O866" s="156">
        <v>0.36799999999999999</v>
      </c>
      <c r="P866" s="156">
        <f>O866*H866</f>
        <v>0.88319999999999999</v>
      </c>
      <c r="Q866" s="156">
        <v>0</v>
      </c>
      <c r="R866" s="156">
        <f>Q866*H866</f>
        <v>0</v>
      </c>
      <c r="S866" s="156">
        <v>8.3169999999999994E-2</v>
      </c>
      <c r="T866" s="157">
        <f>S866*H866</f>
        <v>0.19960799999999998</v>
      </c>
      <c r="AR866" s="24" t="s">
        <v>234</v>
      </c>
      <c r="AT866" s="24" t="s">
        <v>142</v>
      </c>
      <c r="AU866" s="24" t="s">
        <v>84</v>
      </c>
      <c r="AY866" s="24" t="s">
        <v>140</v>
      </c>
      <c r="BE866" s="158">
        <f>IF(N866="základní",J866,0)</f>
        <v>0</v>
      </c>
      <c r="BF866" s="158">
        <f>IF(N866="snížená",J866,0)</f>
        <v>0</v>
      </c>
      <c r="BG866" s="158">
        <f>IF(N866="zákl. přenesená",J866,0)</f>
        <v>0</v>
      </c>
      <c r="BH866" s="158">
        <f>IF(N866="sníž. přenesená",J866,0)</f>
        <v>0</v>
      </c>
      <c r="BI866" s="158">
        <f>IF(N866="nulová",J866,0)</f>
        <v>0</v>
      </c>
      <c r="BJ866" s="24" t="s">
        <v>77</v>
      </c>
      <c r="BK866" s="158">
        <f>ROUND(I866*H866,2)</f>
        <v>0</v>
      </c>
      <c r="BL866" s="24" t="s">
        <v>234</v>
      </c>
      <c r="BM866" s="24" t="s">
        <v>1532</v>
      </c>
    </row>
    <row r="867" spans="2:65" s="10" customFormat="1" ht="29.85" customHeight="1">
      <c r="B867" s="135"/>
      <c r="D867" s="136" t="s">
        <v>71</v>
      </c>
      <c r="E867" s="145" t="s">
        <v>1533</v>
      </c>
      <c r="F867" s="145" t="s">
        <v>1534</v>
      </c>
      <c r="J867" s="146">
        <f>BK867</f>
        <v>0</v>
      </c>
      <c r="L867" s="135"/>
      <c r="M867" s="139"/>
      <c r="N867" s="140"/>
      <c r="O867" s="140"/>
      <c r="P867" s="141">
        <f>SUM(P868:P885)</f>
        <v>71.34490000000001</v>
      </c>
      <c r="Q867" s="140"/>
      <c r="R867" s="141">
        <f>SUM(R868:R885)</f>
        <v>1.1949215</v>
      </c>
      <c r="S867" s="140"/>
      <c r="T867" s="142">
        <f>SUM(T868:T885)</f>
        <v>0</v>
      </c>
      <c r="AR867" s="136" t="s">
        <v>84</v>
      </c>
      <c r="AT867" s="143" t="s">
        <v>71</v>
      </c>
      <c r="AU867" s="143" t="s">
        <v>77</v>
      </c>
      <c r="AY867" s="136" t="s">
        <v>140</v>
      </c>
      <c r="BK867" s="144">
        <f>SUM(BK868:BK885)</f>
        <v>0</v>
      </c>
    </row>
    <row r="868" spans="2:65" s="1" customFormat="1" ht="16.5" customHeight="1">
      <c r="B868" s="147"/>
      <c r="C868" s="148" t="s">
        <v>1535</v>
      </c>
      <c r="D868" s="148" t="s">
        <v>142</v>
      </c>
      <c r="E868" s="149" t="s">
        <v>1536</v>
      </c>
      <c r="F868" s="150" t="s">
        <v>1537</v>
      </c>
      <c r="G868" s="151" t="s">
        <v>183</v>
      </c>
      <c r="H868" s="152">
        <v>100.7</v>
      </c>
      <c r="I868" s="153"/>
      <c r="J868" s="153">
        <f>ROUND(I868*H868,2)</f>
        <v>0</v>
      </c>
      <c r="K868" s="150" t="s">
        <v>146</v>
      </c>
      <c r="L868" s="38"/>
      <c r="M868" s="154" t="s">
        <v>5</v>
      </c>
      <c r="N868" s="155" t="s">
        <v>43</v>
      </c>
      <c r="O868" s="156">
        <v>5.5E-2</v>
      </c>
      <c r="P868" s="156">
        <f>O868*H868</f>
        <v>5.5385</v>
      </c>
      <c r="Q868" s="156">
        <v>0</v>
      </c>
      <c r="R868" s="156">
        <f>Q868*H868</f>
        <v>0</v>
      </c>
      <c r="S868" s="156">
        <v>0</v>
      </c>
      <c r="T868" s="157">
        <f>S868*H868</f>
        <v>0</v>
      </c>
      <c r="AR868" s="24" t="s">
        <v>234</v>
      </c>
      <c r="AT868" s="24" t="s">
        <v>142</v>
      </c>
      <c r="AU868" s="24" t="s">
        <v>84</v>
      </c>
      <c r="AY868" s="24" t="s">
        <v>140</v>
      </c>
      <c r="BE868" s="158">
        <f>IF(N868="základní",J868,0)</f>
        <v>0</v>
      </c>
      <c r="BF868" s="158">
        <f>IF(N868="snížená",J868,0)</f>
        <v>0</v>
      </c>
      <c r="BG868" s="158">
        <f>IF(N868="zákl. přenesená",J868,0)</f>
        <v>0</v>
      </c>
      <c r="BH868" s="158">
        <f>IF(N868="sníž. přenesená",J868,0)</f>
        <v>0</v>
      </c>
      <c r="BI868" s="158">
        <f>IF(N868="nulová",J868,0)</f>
        <v>0</v>
      </c>
      <c r="BJ868" s="24" t="s">
        <v>77</v>
      </c>
      <c r="BK868" s="158">
        <f>ROUND(I868*H868,2)</f>
        <v>0</v>
      </c>
      <c r="BL868" s="24" t="s">
        <v>234</v>
      </c>
      <c r="BM868" s="24" t="s">
        <v>1538</v>
      </c>
    </row>
    <row r="869" spans="2:65" s="1" customFormat="1" ht="67.5">
      <c r="B869" s="38"/>
      <c r="D869" s="159" t="s">
        <v>149</v>
      </c>
      <c r="F869" s="160" t="s">
        <v>1539</v>
      </c>
      <c r="L869" s="38"/>
      <c r="M869" s="161"/>
      <c r="N869" s="39"/>
      <c r="O869" s="39"/>
      <c r="P869" s="39"/>
      <c r="Q869" s="39"/>
      <c r="R869" s="39"/>
      <c r="S869" s="39"/>
      <c r="T869" s="67"/>
      <c r="AT869" s="24" t="s">
        <v>149</v>
      </c>
      <c r="AU869" s="24" t="s">
        <v>84</v>
      </c>
    </row>
    <row r="870" spans="2:65" s="1" customFormat="1" ht="25.5" customHeight="1">
      <c r="B870" s="147"/>
      <c r="C870" s="148" t="s">
        <v>1540</v>
      </c>
      <c r="D870" s="148" t="s">
        <v>142</v>
      </c>
      <c r="E870" s="149" t="s">
        <v>1541</v>
      </c>
      <c r="F870" s="150" t="s">
        <v>1542</v>
      </c>
      <c r="G870" s="151" t="s">
        <v>183</v>
      </c>
      <c r="H870" s="152">
        <v>2.4</v>
      </c>
      <c r="I870" s="153"/>
      <c r="J870" s="153">
        <f>ROUND(I870*H870,2)</f>
        <v>0</v>
      </c>
      <c r="K870" s="150" t="s">
        <v>146</v>
      </c>
      <c r="L870" s="38"/>
      <c r="M870" s="154" t="s">
        <v>5</v>
      </c>
      <c r="N870" s="155" t="s">
        <v>43</v>
      </c>
      <c r="O870" s="156">
        <v>7.2999999999999995E-2</v>
      </c>
      <c r="P870" s="156">
        <f>O870*H870</f>
        <v>0.17519999999999999</v>
      </c>
      <c r="Q870" s="156">
        <v>0</v>
      </c>
      <c r="R870" s="156">
        <f>Q870*H870</f>
        <v>0</v>
      </c>
      <c r="S870" s="156">
        <v>0</v>
      </c>
      <c r="T870" s="157">
        <f>S870*H870</f>
        <v>0</v>
      </c>
      <c r="AR870" s="24" t="s">
        <v>234</v>
      </c>
      <c r="AT870" s="24" t="s">
        <v>142</v>
      </c>
      <c r="AU870" s="24" t="s">
        <v>84</v>
      </c>
      <c r="AY870" s="24" t="s">
        <v>140</v>
      </c>
      <c r="BE870" s="158">
        <f>IF(N870="základní",J870,0)</f>
        <v>0</v>
      </c>
      <c r="BF870" s="158">
        <f>IF(N870="snížená",J870,0)</f>
        <v>0</v>
      </c>
      <c r="BG870" s="158">
        <f>IF(N870="zákl. přenesená",J870,0)</f>
        <v>0</v>
      </c>
      <c r="BH870" s="158">
        <f>IF(N870="sníž. přenesená",J870,0)</f>
        <v>0</v>
      </c>
      <c r="BI870" s="158">
        <f>IF(N870="nulová",J870,0)</f>
        <v>0</v>
      </c>
      <c r="BJ870" s="24" t="s">
        <v>77</v>
      </c>
      <c r="BK870" s="158">
        <f>ROUND(I870*H870,2)</f>
        <v>0</v>
      </c>
      <c r="BL870" s="24" t="s">
        <v>234</v>
      </c>
      <c r="BM870" s="24" t="s">
        <v>1543</v>
      </c>
    </row>
    <row r="871" spans="2:65" s="1" customFormat="1" ht="67.5">
      <c r="B871" s="38"/>
      <c r="D871" s="159" t="s">
        <v>149</v>
      </c>
      <c r="F871" s="160" t="s">
        <v>1539</v>
      </c>
      <c r="L871" s="38"/>
      <c r="M871" s="161"/>
      <c r="N871" s="39"/>
      <c r="O871" s="39"/>
      <c r="P871" s="39"/>
      <c r="Q871" s="39"/>
      <c r="R871" s="39"/>
      <c r="S871" s="39"/>
      <c r="T871" s="67"/>
      <c r="AT871" s="24" t="s">
        <v>149</v>
      </c>
      <c r="AU871" s="24" t="s">
        <v>84</v>
      </c>
    </row>
    <row r="872" spans="2:65" s="1" customFormat="1" ht="16.5" customHeight="1">
      <c r="B872" s="147"/>
      <c r="C872" s="148" t="s">
        <v>1544</v>
      </c>
      <c r="D872" s="148" t="s">
        <v>142</v>
      </c>
      <c r="E872" s="149" t="s">
        <v>1545</v>
      </c>
      <c r="F872" s="150" t="s">
        <v>1546</v>
      </c>
      <c r="G872" s="151" t="s">
        <v>183</v>
      </c>
      <c r="H872" s="152">
        <v>103.1</v>
      </c>
      <c r="I872" s="153"/>
      <c r="J872" s="153">
        <f>ROUND(I872*H872,2)</f>
        <v>0</v>
      </c>
      <c r="K872" s="150" t="s">
        <v>146</v>
      </c>
      <c r="L872" s="38"/>
      <c r="M872" s="154" t="s">
        <v>5</v>
      </c>
      <c r="N872" s="155" t="s">
        <v>43</v>
      </c>
      <c r="O872" s="156">
        <v>2.4E-2</v>
      </c>
      <c r="P872" s="156">
        <f>O872*H872</f>
        <v>2.4743999999999997</v>
      </c>
      <c r="Q872" s="156">
        <v>0</v>
      </c>
      <c r="R872" s="156">
        <f>Q872*H872</f>
        <v>0</v>
      </c>
      <c r="S872" s="156">
        <v>0</v>
      </c>
      <c r="T872" s="157">
        <f>S872*H872</f>
        <v>0</v>
      </c>
      <c r="AR872" s="24" t="s">
        <v>234</v>
      </c>
      <c r="AT872" s="24" t="s">
        <v>142</v>
      </c>
      <c r="AU872" s="24" t="s">
        <v>84</v>
      </c>
      <c r="AY872" s="24" t="s">
        <v>140</v>
      </c>
      <c r="BE872" s="158">
        <f>IF(N872="základní",J872,0)</f>
        <v>0</v>
      </c>
      <c r="BF872" s="158">
        <f>IF(N872="snížená",J872,0)</f>
        <v>0</v>
      </c>
      <c r="BG872" s="158">
        <f>IF(N872="zákl. přenesená",J872,0)</f>
        <v>0</v>
      </c>
      <c r="BH872" s="158">
        <f>IF(N872="sníž. přenesená",J872,0)</f>
        <v>0</v>
      </c>
      <c r="BI872" s="158">
        <f>IF(N872="nulová",J872,0)</f>
        <v>0</v>
      </c>
      <c r="BJ872" s="24" t="s">
        <v>77</v>
      </c>
      <c r="BK872" s="158">
        <f>ROUND(I872*H872,2)</f>
        <v>0</v>
      </c>
      <c r="BL872" s="24" t="s">
        <v>234</v>
      </c>
      <c r="BM872" s="24" t="s">
        <v>1547</v>
      </c>
    </row>
    <row r="873" spans="2:65" s="1" customFormat="1" ht="67.5">
      <c r="B873" s="38"/>
      <c r="D873" s="159" t="s">
        <v>149</v>
      </c>
      <c r="F873" s="160" t="s">
        <v>1539</v>
      </c>
      <c r="L873" s="38"/>
      <c r="M873" s="161"/>
      <c r="N873" s="39"/>
      <c r="O873" s="39"/>
      <c r="P873" s="39"/>
      <c r="Q873" s="39"/>
      <c r="R873" s="39"/>
      <c r="S873" s="39"/>
      <c r="T873" s="67"/>
      <c r="AT873" s="24" t="s">
        <v>149</v>
      </c>
      <c r="AU873" s="24" t="s">
        <v>84</v>
      </c>
    </row>
    <row r="874" spans="2:65" s="1" customFormat="1" ht="25.5" customHeight="1">
      <c r="B874" s="147"/>
      <c r="C874" s="148" t="s">
        <v>1548</v>
      </c>
      <c r="D874" s="148" t="s">
        <v>142</v>
      </c>
      <c r="E874" s="149" t="s">
        <v>1549</v>
      </c>
      <c r="F874" s="150" t="s">
        <v>1550</v>
      </c>
      <c r="G874" s="151" t="s">
        <v>183</v>
      </c>
      <c r="H874" s="152">
        <v>103.1</v>
      </c>
      <c r="I874" s="153"/>
      <c r="J874" s="153">
        <f>ROUND(I874*H874,2)</f>
        <v>0</v>
      </c>
      <c r="K874" s="150" t="s">
        <v>146</v>
      </c>
      <c r="L874" s="38"/>
      <c r="M874" s="154" t="s">
        <v>5</v>
      </c>
      <c r="N874" s="155" t="s">
        <v>43</v>
      </c>
      <c r="O874" s="156">
        <v>5.8000000000000003E-2</v>
      </c>
      <c r="P874" s="156">
        <f>O874*H874</f>
        <v>5.9798</v>
      </c>
      <c r="Q874" s="156">
        <v>3.0000000000000001E-5</v>
      </c>
      <c r="R874" s="156">
        <f>Q874*H874</f>
        <v>3.0929999999999998E-3</v>
      </c>
      <c r="S874" s="156">
        <v>0</v>
      </c>
      <c r="T874" s="157">
        <f>S874*H874</f>
        <v>0</v>
      </c>
      <c r="AR874" s="24" t="s">
        <v>234</v>
      </c>
      <c r="AT874" s="24" t="s">
        <v>142</v>
      </c>
      <c r="AU874" s="24" t="s">
        <v>84</v>
      </c>
      <c r="AY874" s="24" t="s">
        <v>140</v>
      </c>
      <c r="BE874" s="158">
        <f>IF(N874="základní",J874,0)</f>
        <v>0</v>
      </c>
      <c r="BF874" s="158">
        <f>IF(N874="snížená",J874,0)</f>
        <v>0</v>
      </c>
      <c r="BG874" s="158">
        <f>IF(N874="zákl. přenesená",J874,0)</f>
        <v>0</v>
      </c>
      <c r="BH874" s="158">
        <f>IF(N874="sníž. přenesená",J874,0)</f>
        <v>0</v>
      </c>
      <c r="BI874" s="158">
        <f>IF(N874="nulová",J874,0)</f>
        <v>0</v>
      </c>
      <c r="BJ874" s="24" t="s">
        <v>77</v>
      </c>
      <c r="BK874" s="158">
        <f>ROUND(I874*H874,2)</f>
        <v>0</v>
      </c>
      <c r="BL874" s="24" t="s">
        <v>234</v>
      </c>
      <c r="BM874" s="24" t="s">
        <v>1551</v>
      </c>
    </row>
    <row r="875" spans="2:65" s="1" customFormat="1" ht="67.5">
      <c r="B875" s="38"/>
      <c r="D875" s="159" t="s">
        <v>149</v>
      </c>
      <c r="F875" s="160" t="s">
        <v>1539</v>
      </c>
      <c r="L875" s="38"/>
      <c r="M875" s="161"/>
      <c r="N875" s="39"/>
      <c r="O875" s="39"/>
      <c r="P875" s="39"/>
      <c r="Q875" s="39"/>
      <c r="R875" s="39"/>
      <c r="S875" s="39"/>
      <c r="T875" s="67"/>
      <c r="AT875" s="24" t="s">
        <v>149</v>
      </c>
      <c r="AU875" s="24" t="s">
        <v>84</v>
      </c>
    </row>
    <row r="876" spans="2:65" s="1" customFormat="1" ht="25.5" customHeight="1">
      <c r="B876" s="147"/>
      <c r="C876" s="148" t="s">
        <v>1552</v>
      </c>
      <c r="D876" s="148" t="s">
        <v>142</v>
      </c>
      <c r="E876" s="149" t="s">
        <v>1553</v>
      </c>
      <c r="F876" s="150" t="s">
        <v>1554</v>
      </c>
      <c r="G876" s="151" t="s">
        <v>183</v>
      </c>
      <c r="H876" s="152">
        <v>103.1</v>
      </c>
      <c r="I876" s="153"/>
      <c r="J876" s="153">
        <f>ROUND(I876*H876,2)</f>
        <v>0</v>
      </c>
      <c r="K876" s="150" t="s">
        <v>146</v>
      </c>
      <c r="L876" s="38"/>
      <c r="M876" s="154" t="s">
        <v>5</v>
      </c>
      <c r="N876" s="155" t="s">
        <v>43</v>
      </c>
      <c r="O876" s="156">
        <v>0.245</v>
      </c>
      <c r="P876" s="156">
        <f>O876*H876</f>
        <v>25.259499999999999</v>
      </c>
      <c r="Q876" s="156">
        <v>7.4999999999999997E-3</v>
      </c>
      <c r="R876" s="156">
        <f>Q876*H876</f>
        <v>0.77324999999999988</v>
      </c>
      <c r="S876" s="156">
        <v>0</v>
      </c>
      <c r="T876" s="157">
        <f>S876*H876</f>
        <v>0</v>
      </c>
      <c r="AR876" s="24" t="s">
        <v>234</v>
      </c>
      <c r="AT876" s="24" t="s">
        <v>142</v>
      </c>
      <c r="AU876" s="24" t="s">
        <v>84</v>
      </c>
      <c r="AY876" s="24" t="s">
        <v>140</v>
      </c>
      <c r="BE876" s="158">
        <f>IF(N876="základní",J876,0)</f>
        <v>0</v>
      </c>
      <c r="BF876" s="158">
        <f>IF(N876="snížená",J876,0)</f>
        <v>0</v>
      </c>
      <c r="BG876" s="158">
        <f>IF(N876="zákl. přenesená",J876,0)</f>
        <v>0</v>
      </c>
      <c r="BH876" s="158">
        <f>IF(N876="sníž. přenesená",J876,0)</f>
        <v>0</v>
      </c>
      <c r="BI876" s="158">
        <f>IF(N876="nulová",J876,0)</f>
        <v>0</v>
      </c>
      <c r="BJ876" s="24" t="s">
        <v>77</v>
      </c>
      <c r="BK876" s="158">
        <f>ROUND(I876*H876,2)</f>
        <v>0</v>
      </c>
      <c r="BL876" s="24" t="s">
        <v>234</v>
      </c>
      <c r="BM876" s="24" t="s">
        <v>1555</v>
      </c>
    </row>
    <row r="877" spans="2:65" s="1" customFormat="1" ht="67.5">
      <c r="B877" s="38"/>
      <c r="D877" s="159" t="s">
        <v>149</v>
      </c>
      <c r="F877" s="160" t="s">
        <v>1539</v>
      </c>
      <c r="L877" s="38"/>
      <c r="M877" s="161"/>
      <c r="N877" s="39"/>
      <c r="O877" s="39"/>
      <c r="P877" s="39"/>
      <c r="Q877" s="39"/>
      <c r="R877" s="39"/>
      <c r="S877" s="39"/>
      <c r="T877" s="67"/>
      <c r="AT877" s="24" t="s">
        <v>149</v>
      </c>
      <c r="AU877" s="24" t="s">
        <v>84</v>
      </c>
    </row>
    <row r="878" spans="2:65" s="1" customFormat="1" ht="25.5" customHeight="1">
      <c r="B878" s="147"/>
      <c r="C878" s="148" t="s">
        <v>1556</v>
      </c>
      <c r="D878" s="148" t="s">
        <v>142</v>
      </c>
      <c r="E878" s="149" t="s">
        <v>1557</v>
      </c>
      <c r="F878" s="150" t="s">
        <v>1558</v>
      </c>
      <c r="G878" s="151" t="s">
        <v>183</v>
      </c>
      <c r="H878" s="152">
        <v>103.1</v>
      </c>
      <c r="I878" s="153"/>
      <c r="J878" s="153">
        <f>ROUND(I878*H878,2)</f>
        <v>0</v>
      </c>
      <c r="K878" s="150" t="s">
        <v>146</v>
      </c>
      <c r="L878" s="38"/>
      <c r="M878" s="154" t="s">
        <v>5</v>
      </c>
      <c r="N878" s="155" t="s">
        <v>43</v>
      </c>
      <c r="O878" s="156">
        <v>0.16</v>
      </c>
      <c r="P878" s="156">
        <f>O878*H878</f>
        <v>16.495999999999999</v>
      </c>
      <c r="Q878" s="156">
        <v>6.9999999999999999E-4</v>
      </c>
      <c r="R878" s="156">
        <f>Q878*H878</f>
        <v>7.2169999999999998E-2</v>
      </c>
      <c r="S878" s="156">
        <v>0</v>
      </c>
      <c r="T878" s="157">
        <f>S878*H878</f>
        <v>0</v>
      </c>
      <c r="AR878" s="24" t="s">
        <v>234</v>
      </c>
      <c r="AT878" s="24" t="s">
        <v>142</v>
      </c>
      <c r="AU878" s="24" t="s">
        <v>84</v>
      </c>
      <c r="AY878" s="24" t="s">
        <v>140</v>
      </c>
      <c r="BE878" s="158">
        <f>IF(N878="základní",J878,0)</f>
        <v>0</v>
      </c>
      <c r="BF878" s="158">
        <f>IF(N878="snížená",J878,0)</f>
        <v>0</v>
      </c>
      <c r="BG878" s="158">
        <f>IF(N878="zákl. přenesená",J878,0)</f>
        <v>0</v>
      </c>
      <c r="BH878" s="158">
        <f>IF(N878="sníž. přenesená",J878,0)</f>
        <v>0</v>
      </c>
      <c r="BI878" s="158">
        <f>IF(N878="nulová",J878,0)</f>
        <v>0</v>
      </c>
      <c r="BJ878" s="24" t="s">
        <v>77</v>
      </c>
      <c r="BK878" s="158">
        <f>ROUND(I878*H878,2)</f>
        <v>0</v>
      </c>
      <c r="BL878" s="24" t="s">
        <v>234</v>
      </c>
      <c r="BM878" s="24" t="s">
        <v>1559</v>
      </c>
    </row>
    <row r="879" spans="2:65" s="1" customFormat="1" ht="25.5" customHeight="1">
      <c r="B879" s="147"/>
      <c r="C879" s="176" t="s">
        <v>1560</v>
      </c>
      <c r="D879" s="176" t="s">
        <v>250</v>
      </c>
      <c r="E879" s="177" t="s">
        <v>1561</v>
      </c>
      <c r="F879" s="178" t="s">
        <v>1562</v>
      </c>
      <c r="G879" s="179" t="s">
        <v>183</v>
      </c>
      <c r="H879" s="180">
        <v>113.41</v>
      </c>
      <c r="I879" s="181"/>
      <c r="J879" s="181">
        <f>ROUND(I879*H879,2)</f>
        <v>0</v>
      </c>
      <c r="K879" s="178" t="s">
        <v>146</v>
      </c>
      <c r="L879" s="182"/>
      <c r="M879" s="183" t="s">
        <v>5</v>
      </c>
      <c r="N879" s="184" t="s">
        <v>43</v>
      </c>
      <c r="O879" s="156">
        <v>0</v>
      </c>
      <c r="P879" s="156">
        <f>O879*H879</f>
        <v>0</v>
      </c>
      <c r="Q879" s="156">
        <v>2.8700000000000002E-3</v>
      </c>
      <c r="R879" s="156">
        <f>Q879*H879</f>
        <v>0.32548670000000002</v>
      </c>
      <c r="S879" s="156">
        <v>0</v>
      </c>
      <c r="T879" s="157">
        <f>S879*H879</f>
        <v>0</v>
      </c>
      <c r="AR879" s="24" t="s">
        <v>351</v>
      </c>
      <c r="AT879" s="24" t="s">
        <v>250</v>
      </c>
      <c r="AU879" s="24" t="s">
        <v>84</v>
      </c>
      <c r="AY879" s="24" t="s">
        <v>140</v>
      </c>
      <c r="BE879" s="158">
        <f>IF(N879="základní",J879,0)</f>
        <v>0</v>
      </c>
      <c r="BF879" s="158">
        <f>IF(N879="snížená",J879,0)</f>
        <v>0</v>
      </c>
      <c r="BG879" s="158">
        <f>IF(N879="zákl. přenesená",J879,0)</f>
        <v>0</v>
      </c>
      <c r="BH879" s="158">
        <f>IF(N879="sníž. přenesená",J879,0)</f>
        <v>0</v>
      </c>
      <c r="BI879" s="158">
        <f>IF(N879="nulová",J879,0)</f>
        <v>0</v>
      </c>
      <c r="BJ879" s="24" t="s">
        <v>77</v>
      </c>
      <c r="BK879" s="158">
        <f>ROUND(I879*H879,2)</f>
        <v>0</v>
      </c>
      <c r="BL879" s="24" t="s">
        <v>234</v>
      </c>
      <c r="BM879" s="24" t="s">
        <v>1563</v>
      </c>
    </row>
    <row r="880" spans="2:65" s="11" customFormat="1">
      <c r="B880" s="162"/>
      <c r="D880" s="159" t="s">
        <v>151</v>
      </c>
      <c r="F880" s="164" t="s">
        <v>1564</v>
      </c>
      <c r="H880" s="165">
        <v>113.41</v>
      </c>
      <c r="L880" s="162"/>
      <c r="M880" s="166"/>
      <c r="N880" s="167"/>
      <c r="O880" s="167"/>
      <c r="P880" s="167"/>
      <c r="Q880" s="167"/>
      <c r="R880" s="167"/>
      <c r="S880" s="167"/>
      <c r="T880" s="168"/>
      <c r="AT880" s="163" t="s">
        <v>151</v>
      </c>
      <c r="AU880" s="163" t="s">
        <v>84</v>
      </c>
      <c r="AV880" s="11" t="s">
        <v>84</v>
      </c>
      <c r="AW880" s="11" t="s">
        <v>6</v>
      </c>
      <c r="AX880" s="11" t="s">
        <v>77</v>
      </c>
      <c r="AY880" s="163" t="s">
        <v>140</v>
      </c>
    </row>
    <row r="881" spans="2:65" s="1" customFormat="1" ht="16.5" customHeight="1">
      <c r="B881" s="147"/>
      <c r="C881" s="148" t="s">
        <v>1565</v>
      </c>
      <c r="D881" s="148" t="s">
        <v>142</v>
      </c>
      <c r="E881" s="149" t="s">
        <v>1566</v>
      </c>
      <c r="F881" s="150" t="s">
        <v>1567</v>
      </c>
      <c r="G881" s="151" t="s">
        <v>281</v>
      </c>
      <c r="H881" s="152">
        <v>51.405000000000001</v>
      </c>
      <c r="I881" s="153"/>
      <c r="J881" s="153">
        <f>ROUND(I881*H881,2)</f>
        <v>0</v>
      </c>
      <c r="K881" s="150" t="s">
        <v>146</v>
      </c>
      <c r="L881" s="38"/>
      <c r="M881" s="154" t="s">
        <v>5</v>
      </c>
      <c r="N881" s="155" t="s">
        <v>43</v>
      </c>
      <c r="O881" s="156">
        <v>0.25</v>
      </c>
      <c r="P881" s="156">
        <f>O881*H881</f>
        <v>12.85125</v>
      </c>
      <c r="Q881" s="156">
        <v>2.0000000000000002E-5</v>
      </c>
      <c r="R881" s="156">
        <f>Q881*H881</f>
        <v>1.0281000000000001E-3</v>
      </c>
      <c r="S881" s="156">
        <v>0</v>
      </c>
      <c r="T881" s="157">
        <f>S881*H881</f>
        <v>0</v>
      </c>
      <c r="AR881" s="24" t="s">
        <v>234</v>
      </c>
      <c r="AT881" s="24" t="s">
        <v>142</v>
      </c>
      <c r="AU881" s="24" t="s">
        <v>84</v>
      </c>
      <c r="AY881" s="24" t="s">
        <v>140</v>
      </c>
      <c r="BE881" s="158">
        <f>IF(N881="základní",J881,0)</f>
        <v>0</v>
      </c>
      <c r="BF881" s="158">
        <f>IF(N881="snížená",J881,0)</f>
        <v>0</v>
      </c>
      <c r="BG881" s="158">
        <f>IF(N881="zákl. přenesená",J881,0)</f>
        <v>0</v>
      </c>
      <c r="BH881" s="158">
        <f>IF(N881="sníž. přenesená",J881,0)</f>
        <v>0</v>
      </c>
      <c r="BI881" s="158">
        <f>IF(N881="nulová",J881,0)</f>
        <v>0</v>
      </c>
      <c r="BJ881" s="24" t="s">
        <v>77</v>
      </c>
      <c r="BK881" s="158">
        <f>ROUND(I881*H881,2)</f>
        <v>0</v>
      </c>
      <c r="BL881" s="24" t="s">
        <v>234</v>
      </c>
      <c r="BM881" s="24" t="s">
        <v>1568</v>
      </c>
    </row>
    <row r="882" spans="2:65" s="1" customFormat="1" ht="16.5" customHeight="1">
      <c r="B882" s="147"/>
      <c r="C882" s="176" t="s">
        <v>1569</v>
      </c>
      <c r="D882" s="176" t="s">
        <v>250</v>
      </c>
      <c r="E882" s="177" t="s">
        <v>1570</v>
      </c>
      <c r="F882" s="178" t="s">
        <v>1571</v>
      </c>
      <c r="G882" s="179" t="s">
        <v>281</v>
      </c>
      <c r="H882" s="180">
        <v>52.433</v>
      </c>
      <c r="I882" s="181"/>
      <c r="J882" s="181">
        <f>ROUND(I882*H882,2)</f>
        <v>0</v>
      </c>
      <c r="K882" s="178" t="s">
        <v>146</v>
      </c>
      <c r="L882" s="182"/>
      <c r="M882" s="183" t="s">
        <v>5</v>
      </c>
      <c r="N882" s="184" t="s">
        <v>43</v>
      </c>
      <c r="O882" s="156">
        <v>0</v>
      </c>
      <c r="P882" s="156">
        <f>O882*H882</f>
        <v>0</v>
      </c>
      <c r="Q882" s="156">
        <v>3.5E-4</v>
      </c>
      <c r="R882" s="156">
        <f>Q882*H882</f>
        <v>1.8351550000000001E-2</v>
      </c>
      <c r="S882" s="156">
        <v>0</v>
      </c>
      <c r="T882" s="157">
        <f>S882*H882</f>
        <v>0</v>
      </c>
      <c r="AR882" s="24" t="s">
        <v>351</v>
      </c>
      <c r="AT882" s="24" t="s">
        <v>250</v>
      </c>
      <c r="AU882" s="24" t="s">
        <v>84</v>
      </c>
      <c r="AY882" s="24" t="s">
        <v>140</v>
      </c>
      <c r="BE882" s="158">
        <f>IF(N882="základní",J882,0)</f>
        <v>0</v>
      </c>
      <c r="BF882" s="158">
        <f>IF(N882="snížená",J882,0)</f>
        <v>0</v>
      </c>
      <c r="BG882" s="158">
        <f>IF(N882="zákl. přenesená",J882,0)</f>
        <v>0</v>
      </c>
      <c r="BH882" s="158">
        <f>IF(N882="sníž. přenesená",J882,0)</f>
        <v>0</v>
      </c>
      <c r="BI882" s="158">
        <f>IF(N882="nulová",J882,0)</f>
        <v>0</v>
      </c>
      <c r="BJ882" s="24" t="s">
        <v>77</v>
      </c>
      <c r="BK882" s="158">
        <f>ROUND(I882*H882,2)</f>
        <v>0</v>
      </c>
      <c r="BL882" s="24" t="s">
        <v>234</v>
      </c>
      <c r="BM882" s="24" t="s">
        <v>1572</v>
      </c>
    </row>
    <row r="883" spans="2:65" s="11" customFormat="1">
      <c r="B883" s="162"/>
      <c r="D883" s="159" t="s">
        <v>151</v>
      </c>
      <c r="F883" s="164" t="s">
        <v>1573</v>
      </c>
      <c r="H883" s="165">
        <v>52.433</v>
      </c>
      <c r="L883" s="162"/>
      <c r="M883" s="166"/>
      <c r="N883" s="167"/>
      <c r="O883" s="167"/>
      <c r="P883" s="167"/>
      <c r="Q883" s="167"/>
      <c r="R883" s="167"/>
      <c r="S883" s="167"/>
      <c r="T883" s="168"/>
      <c r="AT883" s="163" t="s">
        <v>151</v>
      </c>
      <c r="AU883" s="163" t="s">
        <v>84</v>
      </c>
      <c r="AV883" s="11" t="s">
        <v>84</v>
      </c>
      <c r="AW883" s="11" t="s">
        <v>6</v>
      </c>
      <c r="AX883" s="11" t="s">
        <v>77</v>
      </c>
      <c r="AY883" s="163" t="s">
        <v>140</v>
      </c>
    </row>
    <row r="884" spans="2:65" s="1" customFormat="1" ht="16.5" customHeight="1">
      <c r="B884" s="147"/>
      <c r="C884" s="148" t="s">
        <v>1574</v>
      </c>
      <c r="D884" s="148" t="s">
        <v>142</v>
      </c>
      <c r="E884" s="149" t="s">
        <v>1575</v>
      </c>
      <c r="F884" s="150" t="s">
        <v>1576</v>
      </c>
      <c r="G884" s="151" t="s">
        <v>281</v>
      </c>
      <c r="H884" s="152">
        <v>51.405000000000001</v>
      </c>
      <c r="I884" s="153"/>
      <c r="J884" s="153">
        <f>ROUND(I884*H884,2)</f>
        <v>0</v>
      </c>
      <c r="K884" s="150" t="s">
        <v>146</v>
      </c>
      <c r="L884" s="38"/>
      <c r="M884" s="154" t="s">
        <v>5</v>
      </c>
      <c r="N884" s="155" t="s">
        <v>43</v>
      </c>
      <c r="O884" s="156">
        <v>0.05</v>
      </c>
      <c r="P884" s="156">
        <f>O884*H884</f>
        <v>2.5702500000000001</v>
      </c>
      <c r="Q884" s="156">
        <v>3.0000000000000001E-5</v>
      </c>
      <c r="R884" s="156">
        <f>Q884*H884</f>
        <v>1.5421500000000002E-3</v>
      </c>
      <c r="S884" s="156">
        <v>0</v>
      </c>
      <c r="T884" s="157">
        <f>S884*H884</f>
        <v>0</v>
      </c>
      <c r="AR884" s="24" t="s">
        <v>234</v>
      </c>
      <c r="AT884" s="24" t="s">
        <v>142</v>
      </c>
      <c r="AU884" s="24" t="s">
        <v>84</v>
      </c>
      <c r="AY884" s="24" t="s">
        <v>140</v>
      </c>
      <c r="BE884" s="158">
        <f>IF(N884="základní",J884,0)</f>
        <v>0</v>
      </c>
      <c r="BF884" s="158">
        <f>IF(N884="snížená",J884,0)</f>
        <v>0</v>
      </c>
      <c r="BG884" s="158">
        <f>IF(N884="zákl. přenesená",J884,0)</f>
        <v>0</v>
      </c>
      <c r="BH884" s="158">
        <f>IF(N884="sníž. přenesená",J884,0)</f>
        <v>0</v>
      </c>
      <c r="BI884" s="158">
        <f>IF(N884="nulová",J884,0)</f>
        <v>0</v>
      </c>
      <c r="BJ884" s="24" t="s">
        <v>77</v>
      </c>
      <c r="BK884" s="158">
        <f>ROUND(I884*H884,2)</f>
        <v>0</v>
      </c>
      <c r="BL884" s="24" t="s">
        <v>234</v>
      </c>
      <c r="BM884" s="24" t="s">
        <v>1577</v>
      </c>
    </row>
    <row r="885" spans="2:65" s="1" customFormat="1" ht="40.5">
      <c r="B885" s="38"/>
      <c r="D885" s="159" t="s">
        <v>149</v>
      </c>
      <c r="F885" s="160" t="s">
        <v>1578</v>
      </c>
      <c r="L885" s="38"/>
      <c r="M885" s="161"/>
      <c r="N885" s="39"/>
      <c r="O885" s="39"/>
      <c r="P885" s="39"/>
      <c r="Q885" s="39"/>
      <c r="R885" s="39"/>
      <c r="S885" s="39"/>
      <c r="T885" s="67"/>
      <c r="AT885" s="24" t="s">
        <v>149</v>
      </c>
      <c r="AU885" s="24" t="s">
        <v>84</v>
      </c>
    </row>
    <row r="886" spans="2:65" s="10" customFormat="1" ht="29.85" customHeight="1">
      <c r="B886" s="135"/>
      <c r="D886" s="136" t="s">
        <v>71</v>
      </c>
      <c r="E886" s="145" t="s">
        <v>1579</v>
      </c>
      <c r="F886" s="145" t="s">
        <v>1580</v>
      </c>
      <c r="J886" s="146">
        <f>BK886</f>
        <v>0</v>
      </c>
      <c r="L886" s="135"/>
      <c r="M886" s="139"/>
      <c r="N886" s="140"/>
      <c r="O886" s="140"/>
      <c r="P886" s="141">
        <f>SUM(P887:P908)</f>
        <v>40.933030000000002</v>
      </c>
      <c r="Q886" s="140"/>
      <c r="R886" s="141">
        <f>SUM(R887:R908)</f>
        <v>0.71539799999999987</v>
      </c>
      <c r="S886" s="140"/>
      <c r="T886" s="142">
        <f>SUM(T887:T908)</f>
        <v>0</v>
      </c>
      <c r="AR886" s="136" t="s">
        <v>84</v>
      </c>
      <c r="AT886" s="143" t="s">
        <v>71</v>
      </c>
      <c r="AU886" s="143" t="s">
        <v>77</v>
      </c>
      <c r="AY886" s="136" t="s">
        <v>140</v>
      </c>
      <c r="BK886" s="144">
        <f>SUM(BK887:BK908)</f>
        <v>0</v>
      </c>
    </row>
    <row r="887" spans="2:65" s="1" customFormat="1" ht="25.5" customHeight="1">
      <c r="B887" s="147"/>
      <c r="C887" s="148" t="s">
        <v>1581</v>
      </c>
      <c r="D887" s="148" t="s">
        <v>142</v>
      </c>
      <c r="E887" s="149" t="s">
        <v>1582</v>
      </c>
      <c r="F887" s="150" t="s">
        <v>1583</v>
      </c>
      <c r="G887" s="151" t="s">
        <v>183</v>
      </c>
      <c r="H887" s="152">
        <v>35.36</v>
      </c>
      <c r="I887" s="153"/>
      <c r="J887" s="153">
        <f>ROUND(I887*H887,2)</f>
        <v>0</v>
      </c>
      <c r="K887" s="150" t="s">
        <v>146</v>
      </c>
      <c r="L887" s="38"/>
      <c r="M887" s="154" t="s">
        <v>5</v>
      </c>
      <c r="N887" s="155" t="s">
        <v>43</v>
      </c>
      <c r="O887" s="156">
        <v>0.746</v>
      </c>
      <c r="P887" s="156">
        <f>O887*H887</f>
        <v>26.37856</v>
      </c>
      <c r="Q887" s="156">
        <v>3.0000000000000001E-3</v>
      </c>
      <c r="R887" s="156">
        <f>Q887*H887</f>
        <v>0.10607999999999999</v>
      </c>
      <c r="S887" s="156">
        <v>0</v>
      </c>
      <c r="T887" s="157">
        <f>S887*H887</f>
        <v>0</v>
      </c>
      <c r="AR887" s="24" t="s">
        <v>234</v>
      </c>
      <c r="AT887" s="24" t="s">
        <v>142</v>
      </c>
      <c r="AU887" s="24" t="s">
        <v>84</v>
      </c>
      <c r="AY887" s="24" t="s">
        <v>140</v>
      </c>
      <c r="BE887" s="158">
        <f>IF(N887="základní",J887,0)</f>
        <v>0</v>
      </c>
      <c r="BF887" s="158">
        <f>IF(N887="snížená",J887,0)</f>
        <v>0</v>
      </c>
      <c r="BG887" s="158">
        <f>IF(N887="zákl. přenesená",J887,0)</f>
        <v>0</v>
      </c>
      <c r="BH887" s="158">
        <f>IF(N887="sníž. přenesená",J887,0)</f>
        <v>0</v>
      </c>
      <c r="BI887" s="158">
        <f>IF(N887="nulová",J887,0)</f>
        <v>0</v>
      </c>
      <c r="BJ887" s="24" t="s">
        <v>77</v>
      </c>
      <c r="BK887" s="158">
        <f>ROUND(I887*H887,2)</f>
        <v>0</v>
      </c>
      <c r="BL887" s="24" t="s">
        <v>234</v>
      </c>
      <c r="BM887" s="24" t="s">
        <v>1584</v>
      </c>
    </row>
    <row r="888" spans="2:65" s="11" customFormat="1">
      <c r="B888" s="162"/>
      <c r="D888" s="159" t="s">
        <v>151</v>
      </c>
      <c r="E888" s="163" t="s">
        <v>5</v>
      </c>
      <c r="F888" s="164" t="s">
        <v>1585</v>
      </c>
      <c r="H888" s="165">
        <v>3.52</v>
      </c>
      <c r="L888" s="162"/>
      <c r="M888" s="166"/>
      <c r="N888" s="167"/>
      <c r="O888" s="167"/>
      <c r="P888" s="167"/>
      <c r="Q888" s="167"/>
      <c r="R888" s="167"/>
      <c r="S888" s="167"/>
      <c r="T888" s="168"/>
      <c r="AT888" s="163" t="s">
        <v>151</v>
      </c>
      <c r="AU888" s="163" t="s">
        <v>84</v>
      </c>
      <c r="AV888" s="11" t="s">
        <v>84</v>
      </c>
      <c r="AW888" s="11" t="s">
        <v>35</v>
      </c>
      <c r="AX888" s="11" t="s">
        <v>72</v>
      </c>
      <c r="AY888" s="163" t="s">
        <v>140</v>
      </c>
    </row>
    <row r="889" spans="2:65" s="11" customFormat="1">
      <c r="B889" s="162"/>
      <c r="D889" s="159" t="s">
        <v>151</v>
      </c>
      <c r="E889" s="163" t="s">
        <v>5</v>
      </c>
      <c r="F889" s="164" t="s">
        <v>1586</v>
      </c>
      <c r="H889" s="165">
        <v>31.84</v>
      </c>
      <c r="L889" s="162"/>
      <c r="M889" s="166"/>
      <c r="N889" s="167"/>
      <c r="O889" s="167"/>
      <c r="P889" s="167"/>
      <c r="Q889" s="167"/>
      <c r="R889" s="167"/>
      <c r="S889" s="167"/>
      <c r="T889" s="168"/>
      <c r="AT889" s="163" t="s">
        <v>151</v>
      </c>
      <c r="AU889" s="163" t="s">
        <v>84</v>
      </c>
      <c r="AV889" s="11" t="s">
        <v>84</v>
      </c>
      <c r="AW889" s="11" t="s">
        <v>35</v>
      </c>
      <c r="AX889" s="11" t="s">
        <v>72</v>
      </c>
      <c r="AY889" s="163" t="s">
        <v>140</v>
      </c>
    </row>
    <row r="890" spans="2:65" s="12" customFormat="1">
      <c r="B890" s="169"/>
      <c r="D890" s="159" t="s">
        <v>151</v>
      </c>
      <c r="E890" s="170" t="s">
        <v>5</v>
      </c>
      <c r="F890" s="171" t="s">
        <v>153</v>
      </c>
      <c r="H890" s="172">
        <v>35.36</v>
      </c>
      <c r="L890" s="169"/>
      <c r="M890" s="173"/>
      <c r="N890" s="174"/>
      <c r="O890" s="174"/>
      <c r="P890" s="174"/>
      <c r="Q890" s="174"/>
      <c r="R890" s="174"/>
      <c r="S890" s="174"/>
      <c r="T890" s="175"/>
      <c r="AT890" s="170" t="s">
        <v>151</v>
      </c>
      <c r="AU890" s="170" t="s">
        <v>84</v>
      </c>
      <c r="AV890" s="12" t="s">
        <v>147</v>
      </c>
      <c r="AW890" s="12" t="s">
        <v>35</v>
      </c>
      <c r="AX890" s="12" t="s">
        <v>77</v>
      </c>
      <c r="AY890" s="170" t="s">
        <v>140</v>
      </c>
    </row>
    <row r="891" spans="2:65" s="1" customFormat="1" ht="16.5" customHeight="1">
      <c r="B891" s="147"/>
      <c r="C891" s="176" t="s">
        <v>1587</v>
      </c>
      <c r="D891" s="176" t="s">
        <v>250</v>
      </c>
      <c r="E891" s="177" t="s">
        <v>1588</v>
      </c>
      <c r="F891" s="178" t="s">
        <v>1589</v>
      </c>
      <c r="G891" s="179" t="s">
        <v>183</v>
      </c>
      <c r="H891" s="180">
        <v>38.896000000000001</v>
      </c>
      <c r="I891" s="181"/>
      <c r="J891" s="181">
        <f>ROUND(I891*H891,2)</f>
        <v>0</v>
      </c>
      <c r="K891" s="178" t="s">
        <v>146</v>
      </c>
      <c r="L891" s="182"/>
      <c r="M891" s="183" t="s">
        <v>5</v>
      </c>
      <c r="N891" s="184" t="s">
        <v>43</v>
      </c>
      <c r="O891" s="156">
        <v>0</v>
      </c>
      <c r="P891" s="156">
        <f>O891*H891</f>
        <v>0</v>
      </c>
      <c r="Q891" s="156">
        <v>1.55E-2</v>
      </c>
      <c r="R891" s="156">
        <f>Q891*H891</f>
        <v>0.60288799999999998</v>
      </c>
      <c r="S891" s="156">
        <v>0</v>
      </c>
      <c r="T891" s="157">
        <f>S891*H891</f>
        <v>0</v>
      </c>
      <c r="AR891" s="24" t="s">
        <v>351</v>
      </c>
      <c r="AT891" s="24" t="s">
        <v>250</v>
      </c>
      <c r="AU891" s="24" t="s">
        <v>84</v>
      </c>
      <c r="AY891" s="24" t="s">
        <v>140</v>
      </c>
      <c r="BE891" s="158">
        <f>IF(N891="základní",J891,0)</f>
        <v>0</v>
      </c>
      <c r="BF891" s="158">
        <f>IF(N891="snížená",J891,0)</f>
        <v>0</v>
      </c>
      <c r="BG891" s="158">
        <f>IF(N891="zákl. přenesená",J891,0)</f>
        <v>0</v>
      </c>
      <c r="BH891" s="158">
        <f>IF(N891="sníž. přenesená",J891,0)</f>
        <v>0</v>
      </c>
      <c r="BI891" s="158">
        <f>IF(N891="nulová",J891,0)</f>
        <v>0</v>
      </c>
      <c r="BJ891" s="24" t="s">
        <v>77</v>
      </c>
      <c r="BK891" s="158">
        <f>ROUND(I891*H891,2)</f>
        <v>0</v>
      </c>
      <c r="BL891" s="24" t="s">
        <v>234</v>
      </c>
      <c r="BM891" s="24" t="s">
        <v>1590</v>
      </c>
    </row>
    <row r="892" spans="2:65" s="11" customFormat="1">
      <c r="B892" s="162"/>
      <c r="D892" s="159" t="s">
        <v>151</v>
      </c>
      <c r="F892" s="164" t="s">
        <v>1591</v>
      </c>
      <c r="H892" s="165">
        <v>38.896000000000001</v>
      </c>
      <c r="L892" s="162"/>
      <c r="M892" s="166"/>
      <c r="N892" s="167"/>
      <c r="O892" s="167"/>
      <c r="P892" s="167"/>
      <c r="Q892" s="167"/>
      <c r="R892" s="167"/>
      <c r="S892" s="167"/>
      <c r="T892" s="168"/>
      <c r="AT892" s="163" t="s">
        <v>151</v>
      </c>
      <c r="AU892" s="163" t="s">
        <v>84</v>
      </c>
      <c r="AV892" s="11" t="s">
        <v>84</v>
      </c>
      <c r="AW892" s="11" t="s">
        <v>6</v>
      </c>
      <c r="AX892" s="11" t="s">
        <v>77</v>
      </c>
      <c r="AY892" s="163" t="s">
        <v>140</v>
      </c>
    </row>
    <row r="893" spans="2:65" s="1" customFormat="1" ht="25.5" customHeight="1">
      <c r="B893" s="147"/>
      <c r="C893" s="148" t="s">
        <v>1592</v>
      </c>
      <c r="D893" s="148" t="s">
        <v>142</v>
      </c>
      <c r="E893" s="149" t="s">
        <v>1593</v>
      </c>
      <c r="F893" s="150" t="s">
        <v>1594</v>
      </c>
      <c r="G893" s="151" t="s">
        <v>183</v>
      </c>
      <c r="H893" s="152">
        <v>3.52</v>
      </c>
      <c r="I893" s="153"/>
      <c r="J893" s="153">
        <f>ROUND(I893*H893,2)</f>
        <v>0</v>
      </c>
      <c r="K893" s="150" t="s">
        <v>146</v>
      </c>
      <c r="L893" s="38"/>
      <c r="M893" s="154" t="s">
        <v>5</v>
      </c>
      <c r="N893" s="155" t="s">
        <v>43</v>
      </c>
      <c r="O893" s="156">
        <v>0.13</v>
      </c>
      <c r="P893" s="156">
        <f>O893*H893</f>
        <v>0.45760000000000001</v>
      </c>
      <c r="Q893" s="156">
        <v>0</v>
      </c>
      <c r="R893" s="156">
        <f>Q893*H893</f>
        <v>0</v>
      </c>
      <c r="S893" s="156">
        <v>0</v>
      </c>
      <c r="T893" s="157">
        <f>S893*H893</f>
        <v>0</v>
      </c>
      <c r="AR893" s="24" t="s">
        <v>234</v>
      </c>
      <c r="AT893" s="24" t="s">
        <v>142</v>
      </c>
      <c r="AU893" s="24" t="s">
        <v>84</v>
      </c>
      <c r="AY893" s="24" t="s">
        <v>140</v>
      </c>
      <c r="BE893" s="158">
        <f>IF(N893="základní",J893,0)</f>
        <v>0</v>
      </c>
      <c r="BF893" s="158">
        <f>IF(N893="snížená",J893,0)</f>
        <v>0</v>
      </c>
      <c r="BG893" s="158">
        <f>IF(N893="zákl. přenesená",J893,0)</f>
        <v>0</v>
      </c>
      <c r="BH893" s="158">
        <f>IF(N893="sníž. přenesená",J893,0)</f>
        <v>0</v>
      </c>
      <c r="BI893" s="158">
        <f>IF(N893="nulová",J893,0)</f>
        <v>0</v>
      </c>
      <c r="BJ893" s="24" t="s">
        <v>77</v>
      </c>
      <c r="BK893" s="158">
        <f>ROUND(I893*H893,2)</f>
        <v>0</v>
      </c>
      <c r="BL893" s="24" t="s">
        <v>234</v>
      </c>
      <c r="BM893" s="24" t="s">
        <v>1595</v>
      </c>
    </row>
    <row r="894" spans="2:65" s="1" customFormat="1" ht="25.5" customHeight="1">
      <c r="B894" s="147"/>
      <c r="C894" s="148" t="s">
        <v>1596</v>
      </c>
      <c r="D894" s="148" t="s">
        <v>142</v>
      </c>
      <c r="E894" s="149" t="s">
        <v>1597</v>
      </c>
      <c r="F894" s="150" t="s">
        <v>1598</v>
      </c>
      <c r="G894" s="151" t="s">
        <v>183</v>
      </c>
      <c r="H894" s="152">
        <v>35.36</v>
      </c>
      <c r="I894" s="153"/>
      <c r="J894" s="153">
        <f>ROUND(I894*H894,2)</f>
        <v>0</v>
      </c>
      <c r="K894" s="150" t="s">
        <v>146</v>
      </c>
      <c r="L894" s="38"/>
      <c r="M894" s="154" t="s">
        <v>5</v>
      </c>
      <c r="N894" s="155" t="s">
        <v>43</v>
      </c>
      <c r="O894" s="156">
        <v>0.1</v>
      </c>
      <c r="P894" s="156">
        <f>O894*H894</f>
        <v>3.536</v>
      </c>
      <c r="Q894" s="156">
        <v>0</v>
      </c>
      <c r="R894" s="156">
        <f>Q894*H894</f>
        <v>0</v>
      </c>
      <c r="S894" s="156">
        <v>0</v>
      </c>
      <c r="T894" s="157">
        <f>S894*H894</f>
        <v>0</v>
      </c>
      <c r="AR894" s="24" t="s">
        <v>234</v>
      </c>
      <c r="AT894" s="24" t="s">
        <v>142</v>
      </c>
      <c r="AU894" s="24" t="s">
        <v>84</v>
      </c>
      <c r="AY894" s="24" t="s">
        <v>140</v>
      </c>
      <c r="BE894" s="158">
        <f>IF(N894="základní",J894,0)</f>
        <v>0</v>
      </c>
      <c r="BF894" s="158">
        <f>IF(N894="snížená",J894,0)</f>
        <v>0</v>
      </c>
      <c r="BG894" s="158">
        <f>IF(N894="zákl. přenesená",J894,0)</f>
        <v>0</v>
      </c>
      <c r="BH894" s="158">
        <f>IF(N894="sníž. přenesená",J894,0)</f>
        <v>0</v>
      </c>
      <c r="BI894" s="158">
        <f>IF(N894="nulová",J894,0)</f>
        <v>0</v>
      </c>
      <c r="BJ894" s="24" t="s">
        <v>77</v>
      </c>
      <c r="BK894" s="158">
        <f>ROUND(I894*H894,2)</f>
        <v>0</v>
      </c>
      <c r="BL894" s="24" t="s">
        <v>234</v>
      </c>
      <c r="BM894" s="24" t="s">
        <v>1599</v>
      </c>
    </row>
    <row r="895" spans="2:65" s="1" customFormat="1" ht="25.5" customHeight="1">
      <c r="B895" s="147"/>
      <c r="C895" s="148" t="s">
        <v>1600</v>
      </c>
      <c r="D895" s="148" t="s">
        <v>142</v>
      </c>
      <c r="E895" s="149" t="s">
        <v>1601</v>
      </c>
      <c r="F895" s="150" t="s">
        <v>1602</v>
      </c>
      <c r="G895" s="151" t="s">
        <v>183</v>
      </c>
      <c r="H895" s="152">
        <v>35.36</v>
      </c>
      <c r="I895" s="153"/>
      <c r="J895" s="153">
        <f>ROUND(I895*H895,2)</f>
        <v>0</v>
      </c>
      <c r="K895" s="150" t="s">
        <v>146</v>
      </c>
      <c r="L895" s="38"/>
      <c r="M895" s="154" t="s">
        <v>5</v>
      </c>
      <c r="N895" s="155" t="s">
        <v>43</v>
      </c>
      <c r="O895" s="156">
        <v>0.1</v>
      </c>
      <c r="P895" s="156">
        <f>O895*H895</f>
        <v>3.536</v>
      </c>
      <c r="Q895" s="156">
        <v>0</v>
      </c>
      <c r="R895" s="156">
        <f>Q895*H895</f>
        <v>0</v>
      </c>
      <c r="S895" s="156">
        <v>0</v>
      </c>
      <c r="T895" s="157">
        <f>S895*H895</f>
        <v>0</v>
      </c>
      <c r="AR895" s="24" t="s">
        <v>234</v>
      </c>
      <c r="AT895" s="24" t="s">
        <v>142</v>
      </c>
      <c r="AU895" s="24" t="s">
        <v>84</v>
      </c>
      <c r="AY895" s="24" t="s">
        <v>140</v>
      </c>
      <c r="BE895" s="158">
        <f>IF(N895="základní",J895,0)</f>
        <v>0</v>
      </c>
      <c r="BF895" s="158">
        <f>IF(N895="snížená",J895,0)</f>
        <v>0</v>
      </c>
      <c r="BG895" s="158">
        <f>IF(N895="zákl. přenesená",J895,0)</f>
        <v>0</v>
      </c>
      <c r="BH895" s="158">
        <f>IF(N895="sníž. přenesená",J895,0)</f>
        <v>0</v>
      </c>
      <c r="BI895" s="158">
        <f>IF(N895="nulová",J895,0)</f>
        <v>0</v>
      </c>
      <c r="BJ895" s="24" t="s">
        <v>77</v>
      </c>
      <c r="BK895" s="158">
        <f>ROUND(I895*H895,2)</f>
        <v>0</v>
      </c>
      <c r="BL895" s="24" t="s">
        <v>234</v>
      </c>
      <c r="BM895" s="24" t="s">
        <v>1603</v>
      </c>
    </row>
    <row r="896" spans="2:65" s="1" customFormat="1" ht="25.5" customHeight="1">
      <c r="B896" s="147"/>
      <c r="C896" s="148" t="s">
        <v>1604</v>
      </c>
      <c r="D896" s="148" t="s">
        <v>142</v>
      </c>
      <c r="E896" s="149" t="s">
        <v>1605</v>
      </c>
      <c r="F896" s="150" t="s">
        <v>1606</v>
      </c>
      <c r="G896" s="151" t="s">
        <v>281</v>
      </c>
      <c r="H896" s="152">
        <v>19.399999999999999</v>
      </c>
      <c r="I896" s="153"/>
      <c r="J896" s="153">
        <f>ROUND(I896*H896,2)</f>
        <v>0</v>
      </c>
      <c r="K896" s="150" t="s">
        <v>146</v>
      </c>
      <c r="L896" s="38"/>
      <c r="M896" s="154" t="s">
        <v>5</v>
      </c>
      <c r="N896" s="155" t="s">
        <v>43</v>
      </c>
      <c r="O896" s="156">
        <v>0.248</v>
      </c>
      <c r="P896" s="156">
        <f>O896*H896</f>
        <v>4.8111999999999995</v>
      </c>
      <c r="Q896" s="156">
        <v>3.1E-4</v>
      </c>
      <c r="R896" s="156">
        <f>Q896*H896</f>
        <v>6.0139999999999994E-3</v>
      </c>
      <c r="S896" s="156">
        <v>0</v>
      </c>
      <c r="T896" s="157">
        <f>S896*H896</f>
        <v>0</v>
      </c>
      <c r="AR896" s="24" t="s">
        <v>234</v>
      </c>
      <c r="AT896" s="24" t="s">
        <v>142</v>
      </c>
      <c r="AU896" s="24" t="s">
        <v>84</v>
      </c>
      <c r="AY896" s="24" t="s">
        <v>140</v>
      </c>
      <c r="BE896" s="158">
        <f>IF(N896="základní",J896,0)</f>
        <v>0</v>
      </c>
      <c r="BF896" s="158">
        <f>IF(N896="snížená",J896,0)</f>
        <v>0</v>
      </c>
      <c r="BG896" s="158">
        <f>IF(N896="zákl. přenesená",J896,0)</f>
        <v>0</v>
      </c>
      <c r="BH896" s="158">
        <f>IF(N896="sníž. přenesená",J896,0)</f>
        <v>0</v>
      </c>
      <c r="BI896" s="158">
        <f>IF(N896="nulová",J896,0)</f>
        <v>0</v>
      </c>
      <c r="BJ896" s="24" t="s">
        <v>77</v>
      </c>
      <c r="BK896" s="158">
        <f>ROUND(I896*H896,2)</f>
        <v>0</v>
      </c>
      <c r="BL896" s="24" t="s">
        <v>234</v>
      </c>
      <c r="BM896" s="24" t="s">
        <v>1607</v>
      </c>
    </row>
    <row r="897" spans="2:65" s="1" customFormat="1" ht="40.5">
      <c r="B897" s="38"/>
      <c r="D897" s="159" t="s">
        <v>149</v>
      </c>
      <c r="F897" s="160" t="s">
        <v>1608</v>
      </c>
      <c r="L897" s="38"/>
      <c r="M897" s="161"/>
      <c r="N897" s="39"/>
      <c r="O897" s="39"/>
      <c r="P897" s="39"/>
      <c r="Q897" s="39"/>
      <c r="R897" s="39"/>
      <c r="S897" s="39"/>
      <c r="T897" s="67"/>
      <c r="AT897" s="24" t="s">
        <v>149</v>
      </c>
      <c r="AU897" s="24" t="s">
        <v>84</v>
      </c>
    </row>
    <row r="898" spans="2:65" s="11" customFormat="1">
      <c r="B898" s="162"/>
      <c r="D898" s="159" t="s">
        <v>151</v>
      </c>
      <c r="E898" s="163" t="s">
        <v>5</v>
      </c>
      <c r="F898" s="164" t="s">
        <v>1609</v>
      </c>
      <c r="H898" s="165">
        <v>1.6</v>
      </c>
      <c r="L898" s="162"/>
      <c r="M898" s="166"/>
      <c r="N898" s="167"/>
      <c r="O898" s="167"/>
      <c r="P898" s="167"/>
      <c r="Q898" s="167"/>
      <c r="R898" s="167"/>
      <c r="S898" s="167"/>
      <c r="T898" s="168"/>
      <c r="AT898" s="163" t="s">
        <v>151</v>
      </c>
      <c r="AU898" s="163" t="s">
        <v>84</v>
      </c>
      <c r="AV898" s="11" t="s">
        <v>84</v>
      </c>
      <c r="AW898" s="11" t="s">
        <v>35</v>
      </c>
      <c r="AX898" s="11" t="s">
        <v>72</v>
      </c>
      <c r="AY898" s="163" t="s">
        <v>140</v>
      </c>
    </row>
    <row r="899" spans="2:65" s="11" customFormat="1">
      <c r="B899" s="162"/>
      <c r="D899" s="159" t="s">
        <v>151</v>
      </c>
      <c r="E899" s="163" t="s">
        <v>5</v>
      </c>
      <c r="F899" s="164" t="s">
        <v>465</v>
      </c>
      <c r="H899" s="165">
        <v>8</v>
      </c>
      <c r="L899" s="162"/>
      <c r="M899" s="166"/>
      <c r="N899" s="167"/>
      <c r="O899" s="167"/>
      <c r="P899" s="167"/>
      <c r="Q899" s="167"/>
      <c r="R899" s="167"/>
      <c r="S899" s="167"/>
      <c r="T899" s="168"/>
      <c r="AT899" s="163" t="s">
        <v>151</v>
      </c>
      <c r="AU899" s="163" t="s">
        <v>84</v>
      </c>
      <c r="AV899" s="11" t="s">
        <v>84</v>
      </c>
      <c r="AW899" s="11" t="s">
        <v>35</v>
      </c>
      <c r="AX899" s="11" t="s">
        <v>72</v>
      </c>
      <c r="AY899" s="163" t="s">
        <v>140</v>
      </c>
    </row>
    <row r="900" spans="2:65" s="11" customFormat="1">
      <c r="B900" s="162"/>
      <c r="D900" s="159" t="s">
        <v>151</v>
      </c>
      <c r="E900" s="163" t="s">
        <v>5</v>
      </c>
      <c r="F900" s="164" t="s">
        <v>1610</v>
      </c>
      <c r="H900" s="165">
        <v>3.9</v>
      </c>
      <c r="L900" s="162"/>
      <c r="M900" s="166"/>
      <c r="N900" s="167"/>
      <c r="O900" s="167"/>
      <c r="P900" s="167"/>
      <c r="Q900" s="167"/>
      <c r="R900" s="167"/>
      <c r="S900" s="167"/>
      <c r="T900" s="168"/>
      <c r="AT900" s="163" t="s">
        <v>151</v>
      </c>
      <c r="AU900" s="163" t="s">
        <v>84</v>
      </c>
      <c r="AV900" s="11" t="s">
        <v>84</v>
      </c>
      <c r="AW900" s="11" t="s">
        <v>35</v>
      </c>
      <c r="AX900" s="11" t="s">
        <v>72</v>
      </c>
      <c r="AY900" s="163" t="s">
        <v>140</v>
      </c>
    </row>
    <row r="901" spans="2:65" s="11" customFormat="1">
      <c r="B901" s="162"/>
      <c r="D901" s="159" t="s">
        <v>151</v>
      </c>
      <c r="E901" s="163" t="s">
        <v>5</v>
      </c>
      <c r="F901" s="164" t="s">
        <v>1611</v>
      </c>
      <c r="H901" s="165">
        <v>5.9</v>
      </c>
      <c r="L901" s="162"/>
      <c r="M901" s="166"/>
      <c r="N901" s="167"/>
      <c r="O901" s="167"/>
      <c r="P901" s="167"/>
      <c r="Q901" s="167"/>
      <c r="R901" s="167"/>
      <c r="S901" s="167"/>
      <c r="T901" s="168"/>
      <c r="AT901" s="163" t="s">
        <v>151</v>
      </c>
      <c r="AU901" s="163" t="s">
        <v>84</v>
      </c>
      <c r="AV901" s="11" t="s">
        <v>84</v>
      </c>
      <c r="AW901" s="11" t="s">
        <v>35</v>
      </c>
      <c r="AX901" s="11" t="s">
        <v>72</v>
      </c>
      <c r="AY901" s="163" t="s">
        <v>140</v>
      </c>
    </row>
    <row r="902" spans="2:65" s="12" customFormat="1">
      <c r="B902" s="169"/>
      <c r="D902" s="159" t="s">
        <v>151</v>
      </c>
      <c r="E902" s="170" t="s">
        <v>5</v>
      </c>
      <c r="F902" s="171" t="s">
        <v>153</v>
      </c>
      <c r="H902" s="172">
        <v>19.399999999999999</v>
      </c>
      <c r="L902" s="169"/>
      <c r="M902" s="173"/>
      <c r="N902" s="174"/>
      <c r="O902" s="174"/>
      <c r="P902" s="174"/>
      <c r="Q902" s="174"/>
      <c r="R902" s="174"/>
      <c r="S902" s="174"/>
      <c r="T902" s="175"/>
      <c r="AT902" s="170" t="s">
        <v>151</v>
      </c>
      <c r="AU902" s="170" t="s">
        <v>84</v>
      </c>
      <c r="AV902" s="12" t="s">
        <v>147</v>
      </c>
      <c r="AW902" s="12" t="s">
        <v>35</v>
      </c>
      <c r="AX902" s="12" t="s">
        <v>77</v>
      </c>
      <c r="AY902" s="170" t="s">
        <v>140</v>
      </c>
    </row>
    <row r="903" spans="2:65" s="1" customFormat="1" ht="25.5" customHeight="1">
      <c r="B903" s="147"/>
      <c r="C903" s="148" t="s">
        <v>1612</v>
      </c>
      <c r="D903" s="148" t="s">
        <v>142</v>
      </c>
      <c r="E903" s="149" t="s">
        <v>1613</v>
      </c>
      <c r="F903" s="150" t="s">
        <v>1614</v>
      </c>
      <c r="G903" s="151" t="s">
        <v>281</v>
      </c>
      <c r="H903" s="152">
        <v>1.6</v>
      </c>
      <c r="I903" s="153"/>
      <c r="J903" s="153">
        <f>ROUND(I903*H903,2)</f>
        <v>0</v>
      </c>
      <c r="K903" s="150" t="s">
        <v>146</v>
      </c>
      <c r="L903" s="38"/>
      <c r="M903" s="154" t="s">
        <v>5</v>
      </c>
      <c r="N903" s="155" t="s">
        <v>43</v>
      </c>
      <c r="O903" s="156">
        <v>0.16</v>
      </c>
      <c r="P903" s="156">
        <f>O903*H903</f>
        <v>0.25600000000000001</v>
      </c>
      <c r="Q903" s="156">
        <v>2.5999999999999998E-4</v>
      </c>
      <c r="R903" s="156">
        <f>Q903*H903</f>
        <v>4.1599999999999997E-4</v>
      </c>
      <c r="S903" s="156">
        <v>0</v>
      </c>
      <c r="T903" s="157">
        <f>S903*H903</f>
        <v>0</v>
      </c>
      <c r="AR903" s="24" t="s">
        <v>234</v>
      </c>
      <c r="AT903" s="24" t="s">
        <v>142</v>
      </c>
      <c r="AU903" s="24" t="s">
        <v>84</v>
      </c>
      <c r="AY903" s="24" t="s">
        <v>140</v>
      </c>
      <c r="BE903" s="158">
        <f>IF(N903="základní",J903,0)</f>
        <v>0</v>
      </c>
      <c r="BF903" s="158">
        <f>IF(N903="snížená",J903,0)</f>
        <v>0</v>
      </c>
      <c r="BG903" s="158">
        <f>IF(N903="zákl. přenesená",J903,0)</f>
        <v>0</v>
      </c>
      <c r="BH903" s="158">
        <f>IF(N903="sníž. přenesená",J903,0)</f>
        <v>0</v>
      </c>
      <c r="BI903" s="158">
        <f>IF(N903="nulová",J903,0)</f>
        <v>0</v>
      </c>
      <c r="BJ903" s="24" t="s">
        <v>77</v>
      </c>
      <c r="BK903" s="158">
        <f>ROUND(I903*H903,2)</f>
        <v>0</v>
      </c>
      <c r="BL903" s="24" t="s">
        <v>234</v>
      </c>
      <c r="BM903" s="24" t="s">
        <v>1615</v>
      </c>
    </row>
    <row r="904" spans="2:65" s="1" customFormat="1" ht="40.5">
      <c r="B904" s="38"/>
      <c r="D904" s="159" t="s">
        <v>149</v>
      </c>
      <c r="F904" s="160" t="s">
        <v>1608</v>
      </c>
      <c r="L904" s="38"/>
      <c r="M904" s="161"/>
      <c r="N904" s="39"/>
      <c r="O904" s="39"/>
      <c r="P904" s="39"/>
      <c r="Q904" s="39"/>
      <c r="R904" s="39"/>
      <c r="S904" s="39"/>
      <c r="T904" s="67"/>
      <c r="AT904" s="24" t="s">
        <v>149</v>
      </c>
      <c r="AU904" s="24" t="s">
        <v>84</v>
      </c>
    </row>
    <row r="905" spans="2:65" s="1" customFormat="1" ht="38.25" customHeight="1">
      <c r="B905" s="147"/>
      <c r="C905" s="148" t="s">
        <v>1616</v>
      </c>
      <c r="D905" s="148" t="s">
        <v>142</v>
      </c>
      <c r="E905" s="149" t="s">
        <v>1617</v>
      </c>
      <c r="F905" s="150" t="s">
        <v>1618</v>
      </c>
      <c r="G905" s="151" t="s">
        <v>225</v>
      </c>
      <c r="H905" s="152">
        <v>0.71499999999999997</v>
      </c>
      <c r="I905" s="153"/>
      <c r="J905" s="153">
        <f>ROUND(I905*H905,2)</f>
        <v>0</v>
      </c>
      <c r="K905" s="150" t="s">
        <v>146</v>
      </c>
      <c r="L905" s="38"/>
      <c r="M905" s="154" t="s">
        <v>5</v>
      </c>
      <c r="N905" s="155" t="s">
        <v>43</v>
      </c>
      <c r="O905" s="156">
        <v>1.5980000000000001</v>
      </c>
      <c r="P905" s="156">
        <f>O905*H905</f>
        <v>1.1425700000000001</v>
      </c>
      <c r="Q905" s="156">
        <v>0</v>
      </c>
      <c r="R905" s="156">
        <f>Q905*H905</f>
        <v>0</v>
      </c>
      <c r="S905" s="156">
        <v>0</v>
      </c>
      <c r="T905" s="157">
        <f>S905*H905</f>
        <v>0</v>
      </c>
      <c r="AR905" s="24" t="s">
        <v>234</v>
      </c>
      <c r="AT905" s="24" t="s">
        <v>142</v>
      </c>
      <c r="AU905" s="24" t="s">
        <v>84</v>
      </c>
      <c r="AY905" s="24" t="s">
        <v>140</v>
      </c>
      <c r="BE905" s="158">
        <f>IF(N905="základní",J905,0)</f>
        <v>0</v>
      </c>
      <c r="BF905" s="158">
        <f>IF(N905="snížená",J905,0)</f>
        <v>0</v>
      </c>
      <c r="BG905" s="158">
        <f>IF(N905="zákl. přenesená",J905,0)</f>
        <v>0</v>
      </c>
      <c r="BH905" s="158">
        <f>IF(N905="sníž. přenesená",J905,0)</f>
        <v>0</v>
      </c>
      <c r="BI905" s="158">
        <f>IF(N905="nulová",J905,0)</f>
        <v>0</v>
      </c>
      <c r="BJ905" s="24" t="s">
        <v>77</v>
      </c>
      <c r="BK905" s="158">
        <f>ROUND(I905*H905,2)</f>
        <v>0</v>
      </c>
      <c r="BL905" s="24" t="s">
        <v>234</v>
      </c>
      <c r="BM905" s="24" t="s">
        <v>1619</v>
      </c>
    </row>
    <row r="906" spans="2:65" s="1" customFormat="1" ht="121.5">
      <c r="B906" s="38"/>
      <c r="D906" s="159" t="s">
        <v>149</v>
      </c>
      <c r="F906" s="160" t="s">
        <v>954</v>
      </c>
      <c r="L906" s="38"/>
      <c r="M906" s="161"/>
      <c r="N906" s="39"/>
      <c r="O906" s="39"/>
      <c r="P906" s="39"/>
      <c r="Q906" s="39"/>
      <c r="R906" s="39"/>
      <c r="S906" s="39"/>
      <c r="T906" s="67"/>
      <c r="AT906" s="24" t="s">
        <v>149</v>
      </c>
      <c r="AU906" s="24" t="s">
        <v>84</v>
      </c>
    </row>
    <row r="907" spans="2:65" s="1" customFormat="1" ht="38.25" customHeight="1">
      <c r="B907" s="147"/>
      <c r="C907" s="148" t="s">
        <v>1620</v>
      </c>
      <c r="D907" s="148" t="s">
        <v>142</v>
      </c>
      <c r="E907" s="149" t="s">
        <v>1621</v>
      </c>
      <c r="F907" s="150" t="s">
        <v>1622</v>
      </c>
      <c r="G907" s="151" t="s">
        <v>225</v>
      </c>
      <c r="H907" s="152">
        <v>0.71499999999999997</v>
      </c>
      <c r="I907" s="153"/>
      <c r="J907" s="153">
        <f>ROUND(I907*H907,2)</f>
        <v>0</v>
      </c>
      <c r="K907" s="150" t="s">
        <v>146</v>
      </c>
      <c r="L907" s="38"/>
      <c r="M907" s="154" t="s">
        <v>5</v>
      </c>
      <c r="N907" s="155" t="s">
        <v>43</v>
      </c>
      <c r="O907" s="156">
        <v>1.1399999999999999</v>
      </c>
      <c r="P907" s="156">
        <f>O907*H907</f>
        <v>0.81509999999999994</v>
      </c>
      <c r="Q907" s="156">
        <v>0</v>
      </c>
      <c r="R907" s="156">
        <f>Q907*H907</f>
        <v>0</v>
      </c>
      <c r="S907" s="156">
        <v>0</v>
      </c>
      <c r="T907" s="157">
        <f>S907*H907</f>
        <v>0</v>
      </c>
      <c r="AR907" s="24" t="s">
        <v>234</v>
      </c>
      <c r="AT907" s="24" t="s">
        <v>142</v>
      </c>
      <c r="AU907" s="24" t="s">
        <v>84</v>
      </c>
      <c r="AY907" s="24" t="s">
        <v>140</v>
      </c>
      <c r="BE907" s="158">
        <f>IF(N907="základní",J907,0)</f>
        <v>0</v>
      </c>
      <c r="BF907" s="158">
        <f>IF(N907="snížená",J907,0)</f>
        <v>0</v>
      </c>
      <c r="BG907" s="158">
        <f>IF(N907="zákl. přenesená",J907,0)</f>
        <v>0</v>
      </c>
      <c r="BH907" s="158">
        <f>IF(N907="sníž. přenesená",J907,0)</f>
        <v>0</v>
      </c>
      <c r="BI907" s="158">
        <f>IF(N907="nulová",J907,0)</f>
        <v>0</v>
      </c>
      <c r="BJ907" s="24" t="s">
        <v>77</v>
      </c>
      <c r="BK907" s="158">
        <f>ROUND(I907*H907,2)</f>
        <v>0</v>
      </c>
      <c r="BL907" s="24" t="s">
        <v>234</v>
      </c>
      <c r="BM907" s="24" t="s">
        <v>1623</v>
      </c>
    </row>
    <row r="908" spans="2:65" s="1" customFormat="1" ht="121.5">
      <c r="B908" s="38"/>
      <c r="D908" s="159" t="s">
        <v>149</v>
      </c>
      <c r="F908" s="160" t="s">
        <v>954</v>
      </c>
      <c r="L908" s="38"/>
      <c r="M908" s="161"/>
      <c r="N908" s="39"/>
      <c r="O908" s="39"/>
      <c r="P908" s="39"/>
      <c r="Q908" s="39"/>
      <c r="R908" s="39"/>
      <c r="S908" s="39"/>
      <c r="T908" s="67"/>
      <c r="AT908" s="24" t="s">
        <v>149</v>
      </c>
      <c r="AU908" s="24" t="s">
        <v>84</v>
      </c>
    </row>
    <row r="909" spans="2:65" s="10" customFormat="1" ht="29.85" customHeight="1">
      <c r="B909" s="135"/>
      <c r="D909" s="136" t="s">
        <v>71</v>
      </c>
      <c r="E909" s="145" t="s">
        <v>1624</v>
      </c>
      <c r="F909" s="145" t="s">
        <v>1625</v>
      </c>
      <c r="J909" s="146">
        <f>BK909</f>
        <v>0</v>
      </c>
      <c r="L909" s="135"/>
      <c r="M909" s="139"/>
      <c r="N909" s="140"/>
      <c r="O909" s="140"/>
      <c r="P909" s="141">
        <f>P910</f>
        <v>4.1696999999999997</v>
      </c>
      <c r="Q909" s="140"/>
      <c r="R909" s="141">
        <f>R910</f>
        <v>5.5349999999999991E-3</v>
      </c>
      <c r="S909" s="140"/>
      <c r="T909" s="142">
        <f>T910</f>
        <v>0</v>
      </c>
      <c r="AR909" s="136" t="s">
        <v>84</v>
      </c>
      <c r="AT909" s="143" t="s">
        <v>71</v>
      </c>
      <c r="AU909" s="143" t="s">
        <v>77</v>
      </c>
      <c r="AY909" s="136" t="s">
        <v>140</v>
      </c>
      <c r="BK909" s="144">
        <f>BK910</f>
        <v>0</v>
      </c>
    </row>
    <row r="910" spans="2:65" s="1" customFormat="1" ht="38.25" customHeight="1">
      <c r="B910" s="147"/>
      <c r="C910" s="148" t="s">
        <v>1626</v>
      </c>
      <c r="D910" s="148" t="s">
        <v>142</v>
      </c>
      <c r="E910" s="149" t="s">
        <v>1627</v>
      </c>
      <c r="F910" s="150" t="s">
        <v>1628</v>
      </c>
      <c r="G910" s="151" t="s">
        <v>183</v>
      </c>
      <c r="H910" s="152">
        <v>36.9</v>
      </c>
      <c r="I910" s="153"/>
      <c r="J910" s="153">
        <f>ROUND(I910*H910,2)</f>
        <v>0</v>
      </c>
      <c r="K910" s="150" t="s">
        <v>146</v>
      </c>
      <c r="L910" s="38"/>
      <c r="M910" s="154" t="s">
        <v>5</v>
      </c>
      <c r="N910" s="155" t="s">
        <v>43</v>
      </c>
      <c r="O910" s="156">
        <v>0.113</v>
      </c>
      <c r="P910" s="156">
        <f>O910*H910</f>
        <v>4.1696999999999997</v>
      </c>
      <c r="Q910" s="156">
        <v>1.4999999999999999E-4</v>
      </c>
      <c r="R910" s="156">
        <f>Q910*H910</f>
        <v>5.5349999999999991E-3</v>
      </c>
      <c r="S910" s="156">
        <v>0</v>
      </c>
      <c r="T910" s="157">
        <f>S910*H910</f>
        <v>0</v>
      </c>
      <c r="AR910" s="24" t="s">
        <v>234</v>
      </c>
      <c r="AT910" s="24" t="s">
        <v>142</v>
      </c>
      <c r="AU910" s="24" t="s">
        <v>84</v>
      </c>
      <c r="AY910" s="24" t="s">
        <v>140</v>
      </c>
      <c r="BE910" s="158">
        <f>IF(N910="základní",J910,0)</f>
        <v>0</v>
      </c>
      <c r="BF910" s="158">
        <f>IF(N910="snížená",J910,0)</f>
        <v>0</v>
      </c>
      <c r="BG910" s="158">
        <f>IF(N910="zákl. přenesená",J910,0)</f>
        <v>0</v>
      </c>
      <c r="BH910" s="158">
        <f>IF(N910="sníž. přenesená",J910,0)</f>
        <v>0</v>
      </c>
      <c r="BI910" s="158">
        <f>IF(N910="nulová",J910,0)</f>
        <v>0</v>
      </c>
      <c r="BJ910" s="24" t="s">
        <v>77</v>
      </c>
      <c r="BK910" s="158">
        <f>ROUND(I910*H910,2)</f>
        <v>0</v>
      </c>
      <c r="BL910" s="24" t="s">
        <v>234</v>
      </c>
      <c r="BM910" s="24" t="s">
        <v>1629</v>
      </c>
    </row>
    <row r="911" spans="2:65" s="10" customFormat="1" ht="29.85" customHeight="1">
      <c r="B911" s="135"/>
      <c r="D911" s="136" t="s">
        <v>71</v>
      </c>
      <c r="E911" s="145" t="s">
        <v>1630</v>
      </c>
      <c r="F911" s="145" t="s">
        <v>1631</v>
      </c>
      <c r="J911" s="146">
        <f>BK911</f>
        <v>0</v>
      </c>
      <c r="L911" s="135"/>
      <c r="M911" s="139"/>
      <c r="N911" s="140"/>
      <c r="O911" s="140"/>
      <c r="P911" s="141">
        <f>SUM(P912:P932)</f>
        <v>43.000261000000002</v>
      </c>
      <c r="Q911" s="140"/>
      <c r="R911" s="141">
        <f>SUM(R912:R932)</f>
        <v>0.13308212</v>
      </c>
      <c r="S911" s="140"/>
      <c r="T911" s="142">
        <f>SUM(T912:T932)</f>
        <v>0</v>
      </c>
      <c r="AR911" s="136" t="s">
        <v>84</v>
      </c>
      <c r="AT911" s="143" t="s">
        <v>71</v>
      </c>
      <c r="AU911" s="143" t="s">
        <v>77</v>
      </c>
      <c r="AY911" s="136" t="s">
        <v>140</v>
      </c>
      <c r="BK911" s="144">
        <f>SUM(BK912:BK932)</f>
        <v>0</v>
      </c>
    </row>
    <row r="912" spans="2:65" s="1" customFormat="1" ht="25.5" customHeight="1">
      <c r="B912" s="147"/>
      <c r="C912" s="148" t="s">
        <v>1632</v>
      </c>
      <c r="D912" s="148" t="s">
        <v>142</v>
      </c>
      <c r="E912" s="149" t="s">
        <v>1633</v>
      </c>
      <c r="F912" s="150" t="s">
        <v>1634</v>
      </c>
      <c r="G912" s="151" t="s">
        <v>183</v>
      </c>
      <c r="H912" s="152">
        <v>103.1</v>
      </c>
      <c r="I912" s="153"/>
      <c r="J912" s="153">
        <f>ROUND(I912*H912,2)</f>
        <v>0</v>
      </c>
      <c r="K912" s="150" t="s">
        <v>146</v>
      </c>
      <c r="L912" s="38"/>
      <c r="M912" s="154" t="s">
        <v>5</v>
      </c>
      <c r="N912" s="155" t="s">
        <v>43</v>
      </c>
      <c r="O912" s="156">
        <v>1.2E-2</v>
      </c>
      <c r="P912" s="156">
        <f>O912*H912</f>
        <v>1.2371999999999999</v>
      </c>
      <c r="Q912" s="156">
        <v>0</v>
      </c>
      <c r="R912" s="156">
        <f>Q912*H912</f>
        <v>0</v>
      </c>
      <c r="S912" s="156">
        <v>0</v>
      </c>
      <c r="T912" s="157">
        <f>S912*H912</f>
        <v>0</v>
      </c>
      <c r="AR912" s="24" t="s">
        <v>234</v>
      </c>
      <c r="AT912" s="24" t="s">
        <v>142</v>
      </c>
      <c r="AU912" s="24" t="s">
        <v>84</v>
      </c>
      <c r="AY912" s="24" t="s">
        <v>140</v>
      </c>
      <c r="BE912" s="158">
        <f>IF(N912="základní",J912,0)</f>
        <v>0</v>
      </c>
      <c r="BF912" s="158">
        <f>IF(N912="snížená",J912,0)</f>
        <v>0</v>
      </c>
      <c r="BG912" s="158">
        <f>IF(N912="zákl. přenesená",J912,0)</f>
        <v>0</v>
      </c>
      <c r="BH912" s="158">
        <f>IF(N912="sníž. přenesená",J912,0)</f>
        <v>0</v>
      </c>
      <c r="BI912" s="158">
        <f>IF(N912="nulová",J912,0)</f>
        <v>0</v>
      </c>
      <c r="BJ912" s="24" t="s">
        <v>77</v>
      </c>
      <c r="BK912" s="158">
        <f>ROUND(I912*H912,2)</f>
        <v>0</v>
      </c>
      <c r="BL912" s="24" t="s">
        <v>234</v>
      </c>
      <c r="BM912" s="24" t="s">
        <v>1635</v>
      </c>
    </row>
    <row r="913" spans="2:65" s="1" customFormat="1" ht="40.5">
      <c r="B913" s="38"/>
      <c r="D913" s="159" t="s">
        <v>149</v>
      </c>
      <c r="F913" s="160" t="s">
        <v>1636</v>
      </c>
      <c r="L913" s="38"/>
      <c r="M913" s="161"/>
      <c r="N913" s="39"/>
      <c r="O913" s="39"/>
      <c r="P913" s="39"/>
      <c r="Q913" s="39"/>
      <c r="R913" s="39"/>
      <c r="S913" s="39"/>
      <c r="T913" s="67"/>
      <c r="AT913" s="24" t="s">
        <v>149</v>
      </c>
      <c r="AU913" s="24" t="s">
        <v>84</v>
      </c>
    </row>
    <row r="914" spans="2:65" s="1" customFormat="1" ht="16.5" customHeight="1">
      <c r="B914" s="147"/>
      <c r="C914" s="176" t="s">
        <v>1637</v>
      </c>
      <c r="D914" s="176" t="s">
        <v>250</v>
      </c>
      <c r="E914" s="177" t="s">
        <v>1638</v>
      </c>
      <c r="F914" s="178" t="s">
        <v>1639</v>
      </c>
      <c r="G914" s="179" t="s">
        <v>183</v>
      </c>
      <c r="H914" s="180">
        <v>108.255</v>
      </c>
      <c r="I914" s="181"/>
      <c r="J914" s="181">
        <f>ROUND(I914*H914,2)</f>
        <v>0</v>
      </c>
      <c r="K914" s="178" t="s">
        <v>146</v>
      </c>
      <c r="L914" s="182"/>
      <c r="M914" s="183" t="s">
        <v>5</v>
      </c>
      <c r="N914" s="184" t="s">
        <v>43</v>
      </c>
      <c r="O914" s="156">
        <v>0</v>
      </c>
      <c r="P914" s="156">
        <f>O914*H914</f>
        <v>0</v>
      </c>
      <c r="Q914" s="156">
        <v>0</v>
      </c>
      <c r="R914" s="156">
        <f>Q914*H914</f>
        <v>0</v>
      </c>
      <c r="S914" s="156">
        <v>0</v>
      </c>
      <c r="T914" s="157">
        <f>S914*H914</f>
        <v>0</v>
      </c>
      <c r="AR914" s="24" t="s">
        <v>351</v>
      </c>
      <c r="AT914" s="24" t="s">
        <v>250</v>
      </c>
      <c r="AU914" s="24" t="s">
        <v>84</v>
      </c>
      <c r="AY914" s="24" t="s">
        <v>140</v>
      </c>
      <c r="BE914" s="158">
        <f>IF(N914="základní",J914,0)</f>
        <v>0</v>
      </c>
      <c r="BF914" s="158">
        <f>IF(N914="snížená",J914,0)</f>
        <v>0</v>
      </c>
      <c r="BG914" s="158">
        <f>IF(N914="zákl. přenesená",J914,0)</f>
        <v>0</v>
      </c>
      <c r="BH914" s="158">
        <f>IF(N914="sníž. přenesená",J914,0)</f>
        <v>0</v>
      </c>
      <c r="BI914" s="158">
        <f>IF(N914="nulová",J914,0)</f>
        <v>0</v>
      </c>
      <c r="BJ914" s="24" t="s">
        <v>77</v>
      </c>
      <c r="BK914" s="158">
        <f>ROUND(I914*H914,2)</f>
        <v>0</v>
      </c>
      <c r="BL914" s="24" t="s">
        <v>234</v>
      </c>
      <c r="BM914" s="24" t="s">
        <v>1640</v>
      </c>
    </row>
    <row r="915" spans="2:65" s="11" customFormat="1">
      <c r="B915" s="162"/>
      <c r="D915" s="159" t="s">
        <v>151</v>
      </c>
      <c r="F915" s="164" t="s">
        <v>1641</v>
      </c>
      <c r="H915" s="165">
        <v>108.255</v>
      </c>
      <c r="L915" s="162"/>
      <c r="M915" s="166"/>
      <c r="N915" s="167"/>
      <c r="O915" s="167"/>
      <c r="P915" s="167"/>
      <c r="Q915" s="167"/>
      <c r="R915" s="167"/>
      <c r="S915" s="167"/>
      <c r="T915" s="168"/>
      <c r="AT915" s="163" t="s">
        <v>151</v>
      </c>
      <c r="AU915" s="163" t="s">
        <v>84</v>
      </c>
      <c r="AV915" s="11" t="s">
        <v>84</v>
      </c>
      <c r="AW915" s="11" t="s">
        <v>6</v>
      </c>
      <c r="AX915" s="11" t="s">
        <v>77</v>
      </c>
      <c r="AY915" s="163" t="s">
        <v>140</v>
      </c>
    </row>
    <row r="916" spans="2:65" s="1" customFormat="1" ht="25.5" customHeight="1">
      <c r="B916" s="147"/>
      <c r="C916" s="148" t="s">
        <v>1642</v>
      </c>
      <c r="D916" s="148" t="s">
        <v>142</v>
      </c>
      <c r="E916" s="149" t="s">
        <v>1643</v>
      </c>
      <c r="F916" s="150" t="s">
        <v>1644</v>
      </c>
      <c r="G916" s="151" t="s">
        <v>183</v>
      </c>
      <c r="H916" s="152">
        <v>48.500999999999998</v>
      </c>
      <c r="I916" s="153"/>
      <c r="J916" s="153">
        <f>ROUND(I916*H916,2)</f>
        <v>0</v>
      </c>
      <c r="K916" s="150" t="s">
        <v>146</v>
      </c>
      <c r="L916" s="38"/>
      <c r="M916" s="154" t="s">
        <v>5</v>
      </c>
      <c r="N916" s="155" t="s">
        <v>43</v>
      </c>
      <c r="O916" s="156">
        <v>1.6E-2</v>
      </c>
      <c r="P916" s="156">
        <f>O916*H916</f>
        <v>0.77601599999999993</v>
      </c>
      <c r="Q916" s="156">
        <v>0</v>
      </c>
      <c r="R916" s="156">
        <f>Q916*H916</f>
        <v>0</v>
      </c>
      <c r="S916" s="156">
        <v>0</v>
      </c>
      <c r="T916" s="157">
        <f>S916*H916</f>
        <v>0</v>
      </c>
      <c r="AR916" s="24" t="s">
        <v>234</v>
      </c>
      <c r="AT916" s="24" t="s">
        <v>142</v>
      </c>
      <c r="AU916" s="24" t="s">
        <v>84</v>
      </c>
      <c r="AY916" s="24" t="s">
        <v>140</v>
      </c>
      <c r="BE916" s="158">
        <f>IF(N916="základní",J916,0)</f>
        <v>0</v>
      </c>
      <c r="BF916" s="158">
        <f>IF(N916="snížená",J916,0)</f>
        <v>0</v>
      </c>
      <c r="BG916" s="158">
        <f>IF(N916="zákl. přenesená",J916,0)</f>
        <v>0</v>
      </c>
      <c r="BH916" s="158">
        <f>IF(N916="sníž. přenesená",J916,0)</f>
        <v>0</v>
      </c>
      <c r="BI916" s="158">
        <f>IF(N916="nulová",J916,0)</f>
        <v>0</v>
      </c>
      <c r="BJ916" s="24" t="s">
        <v>77</v>
      </c>
      <c r="BK916" s="158">
        <f>ROUND(I916*H916,2)</f>
        <v>0</v>
      </c>
      <c r="BL916" s="24" t="s">
        <v>234</v>
      </c>
      <c r="BM916" s="24" t="s">
        <v>1645</v>
      </c>
    </row>
    <row r="917" spans="2:65" s="1" customFormat="1" ht="40.5">
      <c r="B917" s="38"/>
      <c r="D917" s="159" t="s">
        <v>149</v>
      </c>
      <c r="F917" s="160" t="s">
        <v>1636</v>
      </c>
      <c r="L917" s="38"/>
      <c r="M917" s="161"/>
      <c r="N917" s="39"/>
      <c r="O917" s="39"/>
      <c r="P917" s="39"/>
      <c r="Q917" s="39"/>
      <c r="R917" s="39"/>
      <c r="S917" s="39"/>
      <c r="T917" s="67"/>
      <c r="AT917" s="24" t="s">
        <v>149</v>
      </c>
      <c r="AU917" s="24" t="s">
        <v>84</v>
      </c>
    </row>
    <row r="918" spans="2:65" s="11" customFormat="1">
      <c r="B918" s="162"/>
      <c r="D918" s="159" t="s">
        <v>151</v>
      </c>
      <c r="E918" s="163" t="s">
        <v>5</v>
      </c>
      <c r="F918" s="164" t="s">
        <v>1508</v>
      </c>
      <c r="H918" s="165">
        <v>16.5</v>
      </c>
      <c r="L918" s="162"/>
      <c r="M918" s="166"/>
      <c r="N918" s="167"/>
      <c r="O918" s="167"/>
      <c r="P918" s="167"/>
      <c r="Q918" s="167"/>
      <c r="R918" s="167"/>
      <c r="S918" s="167"/>
      <c r="T918" s="168"/>
      <c r="AT918" s="163" t="s">
        <v>151</v>
      </c>
      <c r="AU918" s="163" t="s">
        <v>84</v>
      </c>
      <c r="AV918" s="11" t="s">
        <v>84</v>
      </c>
      <c r="AW918" s="11" t="s">
        <v>35</v>
      </c>
      <c r="AX918" s="11" t="s">
        <v>72</v>
      </c>
      <c r="AY918" s="163" t="s">
        <v>140</v>
      </c>
    </row>
    <row r="919" spans="2:65" s="11" customFormat="1">
      <c r="B919" s="162"/>
      <c r="D919" s="159" t="s">
        <v>151</v>
      </c>
      <c r="E919" s="163" t="s">
        <v>5</v>
      </c>
      <c r="F919" s="164" t="s">
        <v>1646</v>
      </c>
      <c r="H919" s="165">
        <v>7.59</v>
      </c>
      <c r="L919" s="162"/>
      <c r="M919" s="166"/>
      <c r="N919" s="167"/>
      <c r="O919" s="167"/>
      <c r="P919" s="167"/>
      <c r="Q919" s="167"/>
      <c r="R919" s="167"/>
      <c r="S919" s="167"/>
      <c r="T919" s="168"/>
      <c r="AT919" s="163" t="s">
        <v>151</v>
      </c>
      <c r="AU919" s="163" t="s">
        <v>84</v>
      </c>
      <c r="AV919" s="11" t="s">
        <v>84</v>
      </c>
      <c r="AW919" s="11" t="s">
        <v>35</v>
      </c>
      <c r="AX919" s="11" t="s">
        <v>72</v>
      </c>
      <c r="AY919" s="163" t="s">
        <v>140</v>
      </c>
    </row>
    <row r="920" spans="2:65" s="11" customFormat="1">
      <c r="B920" s="162"/>
      <c r="D920" s="159" t="s">
        <v>151</v>
      </c>
      <c r="E920" s="163" t="s">
        <v>5</v>
      </c>
      <c r="F920" s="164" t="s">
        <v>1647</v>
      </c>
      <c r="H920" s="165">
        <v>4.66</v>
      </c>
      <c r="L920" s="162"/>
      <c r="M920" s="166"/>
      <c r="N920" s="167"/>
      <c r="O920" s="167"/>
      <c r="P920" s="167"/>
      <c r="Q920" s="167"/>
      <c r="R920" s="167"/>
      <c r="S920" s="167"/>
      <c r="T920" s="168"/>
      <c r="AT920" s="163" t="s">
        <v>151</v>
      </c>
      <c r="AU920" s="163" t="s">
        <v>84</v>
      </c>
      <c r="AV920" s="11" t="s">
        <v>84</v>
      </c>
      <c r="AW920" s="11" t="s">
        <v>35</v>
      </c>
      <c r="AX920" s="11" t="s">
        <v>72</v>
      </c>
      <c r="AY920" s="163" t="s">
        <v>140</v>
      </c>
    </row>
    <row r="921" spans="2:65" s="11" customFormat="1">
      <c r="B921" s="162"/>
      <c r="D921" s="159" t="s">
        <v>151</v>
      </c>
      <c r="E921" s="163" t="s">
        <v>5</v>
      </c>
      <c r="F921" s="164" t="s">
        <v>1648</v>
      </c>
      <c r="H921" s="165">
        <v>1.5</v>
      </c>
      <c r="L921" s="162"/>
      <c r="M921" s="166"/>
      <c r="N921" s="167"/>
      <c r="O921" s="167"/>
      <c r="P921" s="167"/>
      <c r="Q921" s="167"/>
      <c r="R921" s="167"/>
      <c r="S921" s="167"/>
      <c r="T921" s="168"/>
      <c r="AT921" s="163" t="s">
        <v>151</v>
      </c>
      <c r="AU921" s="163" t="s">
        <v>84</v>
      </c>
      <c r="AV921" s="11" t="s">
        <v>84</v>
      </c>
      <c r="AW921" s="11" t="s">
        <v>35</v>
      </c>
      <c r="AX921" s="11" t="s">
        <v>72</v>
      </c>
      <c r="AY921" s="163" t="s">
        <v>140</v>
      </c>
    </row>
    <row r="922" spans="2:65" s="11" customFormat="1">
      <c r="B922" s="162"/>
      <c r="D922" s="159" t="s">
        <v>151</v>
      </c>
      <c r="E922" s="163" t="s">
        <v>5</v>
      </c>
      <c r="F922" s="164" t="s">
        <v>1649</v>
      </c>
      <c r="H922" s="165">
        <v>7.6130000000000004</v>
      </c>
      <c r="L922" s="162"/>
      <c r="M922" s="166"/>
      <c r="N922" s="167"/>
      <c r="O922" s="167"/>
      <c r="P922" s="167"/>
      <c r="Q922" s="167"/>
      <c r="R922" s="167"/>
      <c r="S922" s="167"/>
      <c r="T922" s="168"/>
      <c r="AT922" s="163" t="s">
        <v>151</v>
      </c>
      <c r="AU922" s="163" t="s">
        <v>84</v>
      </c>
      <c r="AV922" s="11" t="s">
        <v>84</v>
      </c>
      <c r="AW922" s="11" t="s">
        <v>35</v>
      </c>
      <c r="AX922" s="11" t="s">
        <v>72</v>
      </c>
      <c r="AY922" s="163" t="s">
        <v>140</v>
      </c>
    </row>
    <row r="923" spans="2:65" s="11" customFormat="1">
      <c r="B923" s="162"/>
      <c r="D923" s="159" t="s">
        <v>151</v>
      </c>
      <c r="E923" s="163" t="s">
        <v>5</v>
      </c>
      <c r="F923" s="164" t="s">
        <v>1650</v>
      </c>
      <c r="H923" s="165">
        <v>10.638</v>
      </c>
      <c r="L923" s="162"/>
      <c r="M923" s="166"/>
      <c r="N923" s="167"/>
      <c r="O923" s="167"/>
      <c r="P923" s="167"/>
      <c r="Q923" s="167"/>
      <c r="R923" s="167"/>
      <c r="S923" s="167"/>
      <c r="T923" s="168"/>
      <c r="AT923" s="163" t="s">
        <v>151</v>
      </c>
      <c r="AU923" s="163" t="s">
        <v>84</v>
      </c>
      <c r="AV923" s="11" t="s">
        <v>84</v>
      </c>
      <c r="AW923" s="11" t="s">
        <v>35</v>
      </c>
      <c r="AX923" s="11" t="s">
        <v>72</v>
      </c>
      <c r="AY923" s="163" t="s">
        <v>140</v>
      </c>
    </row>
    <row r="924" spans="2:65" s="12" customFormat="1">
      <c r="B924" s="169"/>
      <c r="D924" s="159" t="s">
        <v>151</v>
      </c>
      <c r="E924" s="170" t="s">
        <v>5</v>
      </c>
      <c r="F924" s="171" t="s">
        <v>153</v>
      </c>
      <c r="H924" s="172">
        <v>48.500999999999998</v>
      </c>
      <c r="L924" s="169"/>
      <c r="M924" s="173"/>
      <c r="N924" s="174"/>
      <c r="O924" s="174"/>
      <c r="P924" s="174"/>
      <c r="Q924" s="174"/>
      <c r="R924" s="174"/>
      <c r="S924" s="174"/>
      <c r="T924" s="175"/>
      <c r="AT924" s="170" t="s">
        <v>151</v>
      </c>
      <c r="AU924" s="170" t="s">
        <v>84</v>
      </c>
      <c r="AV924" s="12" t="s">
        <v>147</v>
      </c>
      <c r="AW924" s="12" t="s">
        <v>35</v>
      </c>
      <c r="AX924" s="12" t="s">
        <v>77</v>
      </c>
      <c r="AY924" s="170" t="s">
        <v>140</v>
      </c>
    </row>
    <row r="925" spans="2:65" s="1" customFormat="1" ht="16.5" customHeight="1">
      <c r="B925" s="147"/>
      <c r="C925" s="176" t="s">
        <v>1651</v>
      </c>
      <c r="D925" s="176" t="s">
        <v>250</v>
      </c>
      <c r="E925" s="177" t="s">
        <v>1638</v>
      </c>
      <c r="F925" s="178" t="s">
        <v>1639</v>
      </c>
      <c r="G925" s="179" t="s">
        <v>183</v>
      </c>
      <c r="H925" s="180">
        <v>50.926000000000002</v>
      </c>
      <c r="I925" s="181"/>
      <c r="J925" s="181">
        <f>ROUND(I925*H925,2)</f>
        <v>0</v>
      </c>
      <c r="K925" s="178" t="s">
        <v>146</v>
      </c>
      <c r="L925" s="182"/>
      <c r="M925" s="183" t="s">
        <v>5</v>
      </c>
      <c r="N925" s="184" t="s">
        <v>43</v>
      </c>
      <c r="O925" s="156">
        <v>0</v>
      </c>
      <c r="P925" s="156">
        <f>O925*H925</f>
        <v>0</v>
      </c>
      <c r="Q925" s="156">
        <v>0</v>
      </c>
      <c r="R925" s="156">
        <f>Q925*H925</f>
        <v>0</v>
      </c>
      <c r="S925" s="156">
        <v>0</v>
      </c>
      <c r="T925" s="157">
        <f>S925*H925</f>
        <v>0</v>
      </c>
      <c r="AR925" s="24" t="s">
        <v>351</v>
      </c>
      <c r="AT925" s="24" t="s">
        <v>250</v>
      </c>
      <c r="AU925" s="24" t="s">
        <v>84</v>
      </c>
      <c r="AY925" s="24" t="s">
        <v>140</v>
      </c>
      <c r="BE925" s="158">
        <f>IF(N925="základní",J925,0)</f>
        <v>0</v>
      </c>
      <c r="BF925" s="158">
        <f>IF(N925="snížená",J925,0)</f>
        <v>0</v>
      </c>
      <c r="BG925" s="158">
        <f>IF(N925="zákl. přenesená",J925,0)</f>
        <v>0</v>
      </c>
      <c r="BH925" s="158">
        <f>IF(N925="sníž. přenesená",J925,0)</f>
        <v>0</v>
      </c>
      <c r="BI925" s="158">
        <f>IF(N925="nulová",J925,0)</f>
        <v>0</v>
      </c>
      <c r="BJ925" s="24" t="s">
        <v>77</v>
      </c>
      <c r="BK925" s="158">
        <f>ROUND(I925*H925,2)</f>
        <v>0</v>
      </c>
      <c r="BL925" s="24" t="s">
        <v>234</v>
      </c>
      <c r="BM925" s="24" t="s">
        <v>1652</v>
      </c>
    </row>
    <row r="926" spans="2:65" s="11" customFormat="1">
      <c r="B926" s="162"/>
      <c r="D926" s="159" t="s">
        <v>151</v>
      </c>
      <c r="F926" s="164" t="s">
        <v>1653</v>
      </c>
      <c r="H926" s="165">
        <v>50.926000000000002</v>
      </c>
      <c r="L926" s="162"/>
      <c r="M926" s="166"/>
      <c r="N926" s="167"/>
      <c r="O926" s="167"/>
      <c r="P926" s="167"/>
      <c r="Q926" s="167"/>
      <c r="R926" s="167"/>
      <c r="S926" s="167"/>
      <c r="T926" s="168"/>
      <c r="AT926" s="163" t="s">
        <v>151</v>
      </c>
      <c r="AU926" s="163" t="s">
        <v>84</v>
      </c>
      <c r="AV926" s="11" t="s">
        <v>84</v>
      </c>
      <c r="AW926" s="11" t="s">
        <v>6</v>
      </c>
      <c r="AX926" s="11" t="s">
        <v>77</v>
      </c>
      <c r="AY926" s="163" t="s">
        <v>140</v>
      </c>
    </row>
    <row r="927" spans="2:65" s="1" customFormat="1" ht="16.5" customHeight="1">
      <c r="B927" s="147"/>
      <c r="C927" s="148" t="s">
        <v>1654</v>
      </c>
      <c r="D927" s="148" t="s">
        <v>142</v>
      </c>
      <c r="E927" s="149" t="s">
        <v>1655</v>
      </c>
      <c r="F927" s="150" t="s">
        <v>1656</v>
      </c>
      <c r="G927" s="151" t="s">
        <v>183</v>
      </c>
      <c r="H927" s="152">
        <v>260.54899999999998</v>
      </c>
      <c r="I927" s="153"/>
      <c r="J927" s="153">
        <f>ROUND(I927*H927,2)</f>
        <v>0</v>
      </c>
      <c r="K927" s="150" t="s">
        <v>146</v>
      </c>
      <c r="L927" s="38"/>
      <c r="M927" s="154" t="s">
        <v>5</v>
      </c>
      <c r="N927" s="155" t="s">
        <v>43</v>
      </c>
      <c r="O927" s="156">
        <v>3.3000000000000002E-2</v>
      </c>
      <c r="P927" s="156">
        <f>O927*H927</f>
        <v>8.5981170000000002</v>
      </c>
      <c r="Q927" s="156">
        <v>2.0000000000000001E-4</v>
      </c>
      <c r="R927" s="156">
        <f>Q927*H927</f>
        <v>5.2109799999999998E-2</v>
      </c>
      <c r="S927" s="156">
        <v>0</v>
      </c>
      <c r="T927" s="157">
        <f>S927*H927</f>
        <v>0</v>
      </c>
      <c r="AR927" s="24" t="s">
        <v>234</v>
      </c>
      <c r="AT927" s="24" t="s">
        <v>142</v>
      </c>
      <c r="AU927" s="24" t="s">
        <v>84</v>
      </c>
      <c r="AY927" s="24" t="s">
        <v>140</v>
      </c>
      <c r="BE927" s="158">
        <f>IF(N927="základní",J927,0)</f>
        <v>0</v>
      </c>
      <c r="BF927" s="158">
        <f>IF(N927="snížená",J927,0)</f>
        <v>0</v>
      </c>
      <c r="BG927" s="158">
        <f>IF(N927="zákl. přenesená",J927,0)</f>
        <v>0</v>
      </c>
      <c r="BH927" s="158">
        <f>IF(N927="sníž. přenesená",J927,0)</f>
        <v>0</v>
      </c>
      <c r="BI927" s="158">
        <f>IF(N927="nulová",J927,0)</f>
        <v>0</v>
      </c>
      <c r="BJ927" s="24" t="s">
        <v>77</v>
      </c>
      <c r="BK927" s="158">
        <f>ROUND(I927*H927,2)</f>
        <v>0</v>
      </c>
      <c r="BL927" s="24" t="s">
        <v>234</v>
      </c>
      <c r="BM927" s="24" t="s">
        <v>1657</v>
      </c>
    </row>
    <row r="928" spans="2:65" s="11" customFormat="1">
      <c r="B928" s="162"/>
      <c r="D928" s="159" t="s">
        <v>151</v>
      </c>
      <c r="E928" s="163" t="s">
        <v>5</v>
      </c>
      <c r="F928" s="164" t="s">
        <v>1658</v>
      </c>
      <c r="H928" s="165">
        <v>260.54899999999998</v>
      </c>
      <c r="L928" s="162"/>
      <c r="M928" s="166"/>
      <c r="N928" s="167"/>
      <c r="O928" s="167"/>
      <c r="P928" s="167"/>
      <c r="Q928" s="167"/>
      <c r="R928" s="167"/>
      <c r="S928" s="167"/>
      <c r="T928" s="168"/>
      <c r="AT928" s="163" t="s">
        <v>151</v>
      </c>
      <c r="AU928" s="163" t="s">
        <v>84</v>
      </c>
      <c r="AV928" s="11" t="s">
        <v>84</v>
      </c>
      <c r="AW928" s="11" t="s">
        <v>35</v>
      </c>
      <c r="AX928" s="11" t="s">
        <v>72</v>
      </c>
      <c r="AY928" s="163" t="s">
        <v>140</v>
      </c>
    </row>
    <row r="929" spans="2:65" s="12" customFormat="1">
      <c r="B929" s="169"/>
      <c r="D929" s="159" t="s">
        <v>151</v>
      </c>
      <c r="E929" s="170" t="s">
        <v>5</v>
      </c>
      <c r="F929" s="171" t="s">
        <v>153</v>
      </c>
      <c r="H929" s="172">
        <v>260.54899999999998</v>
      </c>
      <c r="L929" s="169"/>
      <c r="M929" s="173"/>
      <c r="N929" s="174"/>
      <c r="O929" s="174"/>
      <c r="P929" s="174"/>
      <c r="Q929" s="174"/>
      <c r="R929" s="174"/>
      <c r="S929" s="174"/>
      <c r="T929" s="175"/>
      <c r="AT929" s="170" t="s">
        <v>151</v>
      </c>
      <c r="AU929" s="170" t="s">
        <v>84</v>
      </c>
      <c r="AV929" s="12" t="s">
        <v>147</v>
      </c>
      <c r="AW929" s="12" t="s">
        <v>35</v>
      </c>
      <c r="AX929" s="12" t="s">
        <v>77</v>
      </c>
      <c r="AY929" s="170" t="s">
        <v>140</v>
      </c>
    </row>
    <row r="930" spans="2:65" s="1" customFormat="1" ht="25.5" customHeight="1">
      <c r="B930" s="147"/>
      <c r="C930" s="148" t="s">
        <v>1659</v>
      </c>
      <c r="D930" s="148" t="s">
        <v>142</v>
      </c>
      <c r="E930" s="149" t="s">
        <v>1660</v>
      </c>
      <c r="F930" s="150" t="s">
        <v>1661</v>
      </c>
      <c r="G930" s="151" t="s">
        <v>183</v>
      </c>
      <c r="H930" s="152">
        <v>311.43200000000002</v>
      </c>
      <c r="I930" s="153"/>
      <c r="J930" s="153">
        <f>ROUND(I930*H930,2)</f>
        <v>0</v>
      </c>
      <c r="K930" s="150" t="s">
        <v>146</v>
      </c>
      <c r="L930" s="38"/>
      <c r="M930" s="154" t="s">
        <v>5</v>
      </c>
      <c r="N930" s="155" t="s">
        <v>43</v>
      </c>
      <c r="O930" s="156">
        <v>0.104</v>
      </c>
      <c r="P930" s="156">
        <f>O930*H930</f>
        <v>32.388928</v>
      </c>
      <c r="Q930" s="156">
        <v>2.5999999999999998E-4</v>
      </c>
      <c r="R930" s="156">
        <f>Q930*H930</f>
        <v>8.097232E-2</v>
      </c>
      <c r="S930" s="156">
        <v>0</v>
      </c>
      <c r="T930" s="157">
        <f>S930*H930</f>
        <v>0</v>
      </c>
      <c r="AR930" s="24" t="s">
        <v>234</v>
      </c>
      <c r="AT930" s="24" t="s">
        <v>142</v>
      </c>
      <c r="AU930" s="24" t="s">
        <v>84</v>
      </c>
      <c r="AY930" s="24" t="s">
        <v>140</v>
      </c>
      <c r="BE930" s="158">
        <f>IF(N930="základní",J930,0)</f>
        <v>0</v>
      </c>
      <c r="BF930" s="158">
        <f>IF(N930="snížená",J930,0)</f>
        <v>0</v>
      </c>
      <c r="BG930" s="158">
        <f>IF(N930="zákl. přenesená",J930,0)</f>
        <v>0</v>
      </c>
      <c r="BH930" s="158">
        <f>IF(N930="sníž. přenesená",J930,0)</f>
        <v>0</v>
      </c>
      <c r="BI930" s="158">
        <f>IF(N930="nulová",J930,0)</f>
        <v>0</v>
      </c>
      <c r="BJ930" s="24" t="s">
        <v>77</v>
      </c>
      <c r="BK930" s="158">
        <f>ROUND(I930*H930,2)</f>
        <v>0</v>
      </c>
      <c r="BL930" s="24" t="s">
        <v>234</v>
      </c>
      <c r="BM930" s="24" t="s">
        <v>1662</v>
      </c>
    </row>
    <row r="931" spans="2:65" s="11" customFormat="1">
      <c r="B931" s="162"/>
      <c r="D931" s="159" t="s">
        <v>151</v>
      </c>
      <c r="E931" s="163" t="s">
        <v>5</v>
      </c>
      <c r="F931" s="164" t="s">
        <v>1663</v>
      </c>
      <c r="H931" s="165">
        <v>311.43200000000002</v>
      </c>
      <c r="L931" s="162"/>
      <c r="M931" s="166"/>
      <c r="N931" s="167"/>
      <c r="O931" s="167"/>
      <c r="P931" s="167"/>
      <c r="Q931" s="167"/>
      <c r="R931" s="167"/>
      <c r="S931" s="167"/>
      <c r="T931" s="168"/>
      <c r="AT931" s="163" t="s">
        <v>151</v>
      </c>
      <c r="AU931" s="163" t="s">
        <v>84</v>
      </c>
      <c r="AV931" s="11" t="s">
        <v>84</v>
      </c>
      <c r="AW931" s="11" t="s">
        <v>35</v>
      </c>
      <c r="AX931" s="11" t="s">
        <v>72</v>
      </c>
      <c r="AY931" s="163" t="s">
        <v>140</v>
      </c>
    </row>
    <row r="932" spans="2:65" s="12" customFormat="1">
      <c r="B932" s="169"/>
      <c r="D932" s="159" t="s">
        <v>151</v>
      </c>
      <c r="E932" s="170" t="s">
        <v>5</v>
      </c>
      <c r="F932" s="171" t="s">
        <v>153</v>
      </c>
      <c r="H932" s="172">
        <v>311.43200000000002</v>
      </c>
      <c r="L932" s="169"/>
      <c r="M932" s="173"/>
      <c r="N932" s="174"/>
      <c r="O932" s="174"/>
      <c r="P932" s="174"/>
      <c r="Q932" s="174"/>
      <c r="R932" s="174"/>
      <c r="S932" s="174"/>
      <c r="T932" s="175"/>
      <c r="AT932" s="170" t="s">
        <v>151</v>
      </c>
      <c r="AU932" s="170" t="s">
        <v>84</v>
      </c>
      <c r="AV932" s="12" t="s">
        <v>147</v>
      </c>
      <c r="AW932" s="12" t="s">
        <v>35</v>
      </c>
      <c r="AX932" s="12" t="s">
        <v>77</v>
      </c>
      <c r="AY932" s="170" t="s">
        <v>140</v>
      </c>
    </row>
    <row r="933" spans="2:65" s="10" customFormat="1" ht="29.85" customHeight="1">
      <c r="B933" s="135"/>
      <c r="D933" s="136" t="s">
        <v>71</v>
      </c>
      <c r="E933" s="145" t="s">
        <v>1664</v>
      </c>
      <c r="F933" s="145" t="s">
        <v>1665</v>
      </c>
      <c r="J933" s="146">
        <f>BK933</f>
        <v>0</v>
      </c>
      <c r="L933" s="135"/>
      <c r="M933" s="139"/>
      <c r="N933" s="140"/>
      <c r="O933" s="140"/>
      <c r="P933" s="141">
        <f>SUM(P934:P943)</f>
        <v>0.30808099999999999</v>
      </c>
      <c r="Q933" s="140"/>
      <c r="R933" s="141">
        <f>SUM(R934:R943)</f>
        <v>1.07E-3</v>
      </c>
      <c r="S933" s="140"/>
      <c r="T933" s="142">
        <f>SUM(T934:T943)</f>
        <v>0</v>
      </c>
      <c r="AR933" s="136" t="s">
        <v>84</v>
      </c>
      <c r="AT933" s="143" t="s">
        <v>71</v>
      </c>
      <c r="AU933" s="143" t="s">
        <v>77</v>
      </c>
      <c r="AY933" s="136" t="s">
        <v>140</v>
      </c>
      <c r="BK933" s="144">
        <f>SUM(BK934:BK943)</f>
        <v>0</v>
      </c>
    </row>
    <row r="934" spans="2:65" s="1" customFormat="1" ht="16.5" customHeight="1">
      <c r="B934" s="147"/>
      <c r="C934" s="148" t="s">
        <v>1666</v>
      </c>
      <c r="D934" s="148" t="s">
        <v>142</v>
      </c>
      <c r="E934" s="149" t="s">
        <v>1667</v>
      </c>
      <c r="F934" s="150" t="s">
        <v>1668</v>
      </c>
      <c r="G934" s="151" t="s">
        <v>183</v>
      </c>
      <c r="H934" s="152">
        <v>2.99</v>
      </c>
      <c r="I934" s="153"/>
      <c r="J934" s="153">
        <f>ROUND(I934*H934,2)</f>
        <v>0</v>
      </c>
      <c r="K934" s="150" t="s">
        <v>146</v>
      </c>
      <c r="L934" s="38"/>
      <c r="M934" s="154" t="s">
        <v>5</v>
      </c>
      <c r="N934" s="155" t="s">
        <v>43</v>
      </c>
      <c r="O934" s="156">
        <v>0.10199999999999999</v>
      </c>
      <c r="P934" s="156">
        <f>O934*H934</f>
        <v>0.30498000000000003</v>
      </c>
      <c r="Q934" s="156">
        <v>0</v>
      </c>
      <c r="R934" s="156">
        <f>Q934*H934</f>
        <v>0</v>
      </c>
      <c r="S934" s="156">
        <v>0</v>
      </c>
      <c r="T934" s="157">
        <f>S934*H934</f>
        <v>0</v>
      </c>
      <c r="AR934" s="24" t="s">
        <v>234</v>
      </c>
      <c r="AT934" s="24" t="s">
        <v>142</v>
      </c>
      <c r="AU934" s="24" t="s">
        <v>84</v>
      </c>
      <c r="AY934" s="24" t="s">
        <v>140</v>
      </c>
      <c r="BE934" s="158">
        <f>IF(N934="základní",J934,0)</f>
        <v>0</v>
      </c>
      <c r="BF934" s="158">
        <f>IF(N934="snížená",J934,0)</f>
        <v>0</v>
      </c>
      <c r="BG934" s="158">
        <f>IF(N934="zákl. přenesená",J934,0)</f>
        <v>0</v>
      </c>
      <c r="BH934" s="158">
        <f>IF(N934="sníž. přenesená",J934,0)</f>
        <v>0</v>
      </c>
      <c r="BI934" s="158">
        <f>IF(N934="nulová",J934,0)</f>
        <v>0</v>
      </c>
      <c r="BJ934" s="24" t="s">
        <v>77</v>
      </c>
      <c r="BK934" s="158">
        <f>ROUND(I934*H934,2)</f>
        <v>0</v>
      </c>
      <c r="BL934" s="24" t="s">
        <v>234</v>
      </c>
      <c r="BM934" s="24" t="s">
        <v>1669</v>
      </c>
    </row>
    <row r="935" spans="2:65" s="11" customFormat="1">
      <c r="B935" s="162"/>
      <c r="D935" s="159" t="s">
        <v>151</v>
      </c>
      <c r="E935" s="163" t="s">
        <v>5</v>
      </c>
      <c r="F935" s="164" t="s">
        <v>1670</v>
      </c>
      <c r="H935" s="165">
        <v>2.0699999999999998</v>
      </c>
      <c r="L935" s="162"/>
      <c r="M935" s="166"/>
      <c r="N935" s="167"/>
      <c r="O935" s="167"/>
      <c r="P935" s="167"/>
      <c r="Q935" s="167"/>
      <c r="R935" s="167"/>
      <c r="S935" s="167"/>
      <c r="T935" s="168"/>
      <c r="AT935" s="163" t="s">
        <v>151</v>
      </c>
      <c r="AU935" s="163" t="s">
        <v>84</v>
      </c>
      <c r="AV935" s="11" t="s">
        <v>84</v>
      </c>
      <c r="AW935" s="11" t="s">
        <v>35</v>
      </c>
      <c r="AX935" s="11" t="s">
        <v>72</v>
      </c>
      <c r="AY935" s="163" t="s">
        <v>140</v>
      </c>
    </row>
    <row r="936" spans="2:65" s="11" customFormat="1">
      <c r="B936" s="162"/>
      <c r="D936" s="159" t="s">
        <v>151</v>
      </c>
      <c r="E936" s="163" t="s">
        <v>5</v>
      </c>
      <c r="F936" s="164" t="s">
        <v>1671</v>
      </c>
      <c r="H936" s="165">
        <v>0.92</v>
      </c>
      <c r="L936" s="162"/>
      <c r="M936" s="166"/>
      <c r="N936" s="167"/>
      <c r="O936" s="167"/>
      <c r="P936" s="167"/>
      <c r="Q936" s="167"/>
      <c r="R936" s="167"/>
      <c r="S936" s="167"/>
      <c r="T936" s="168"/>
      <c r="AT936" s="163" t="s">
        <v>151</v>
      </c>
      <c r="AU936" s="163" t="s">
        <v>84</v>
      </c>
      <c r="AV936" s="11" t="s">
        <v>84</v>
      </c>
      <c r="AW936" s="11" t="s">
        <v>35</v>
      </c>
      <c r="AX936" s="11" t="s">
        <v>72</v>
      </c>
      <c r="AY936" s="163" t="s">
        <v>140</v>
      </c>
    </row>
    <row r="937" spans="2:65" s="12" customFormat="1">
      <c r="B937" s="169"/>
      <c r="D937" s="159" t="s">
        <v>151</v>
      </c>
      <c r="E937" s="170" t="s">
        <v>5</v>
      </c>
      <c r="F937" s="171" t="s">
        <v>153</v>
      </c>
      <c r="H937" s="172">
        <v>2.99</v>
      </c>
      <c r="L937" s="169"/>
      <c r="M937" s="173"/>
      <c r="N937" s="174"/>
      <c r="O937" s="174"/>
      <c r="P937" s="174"/>
      <c r="Q937" s="174"/>
      <c r="R937" s="174"/>
      <c r="S937" s="174"/>
      <c r="T937" s="175"/>
      <c r="AT937" s="170" t="s">
        <v>151</v>
      </c>
      <c r="AU937" s="170" t="s">
        <v>84</v>
      </c>
      <c r="AV937" s="12" t="s">
        <v>147</v>
      </c>
      <c r="AW937" s="12" t="s">
        <v>35</v>
      </c>
      <c r="AX937" s="12" t="s">
        <v>77</v>
      </c>
      <c r="AY937" s="170" t="s">
        <v>140</v>
      </c>
    </row>
    <row r="938" spans="2:65" s="1" customFormat="1" ht="16.5" customHeight="1">
      <c r="B938" s="147"/>
      <c r="C938" s="176" t="s">
        <v>1672</v>
      </c>
      <c r="D938" s="176" t="s">
        <v>250</v>
      </c>
      <c r="E938" s="177" t="s">
        <v>1673</v>
      </c>
      <c r="F938" s="178" t="s">
        <v>1674</v>
      </c>
      <c r="G938" s="179" t="s">
        <v>425</v>
      </c>
      <c r="H938" s="180">
        <v>1</v>
      </c>
      <c r="I938" s="181"/>
      <c r="J938" s="181">
        <f>ROUND(I938*H938,2)</f>
        <v>0</v>
      </c>
      <c r="K938" s="178" t="s">
        <v>5</v>
      </c>
      <c r="L938" s="182"/>
      <c r="M938" s="183" t="s">
        <v>5</v>
      </c>
      <c r="N938" s="184" t="s">
        <v>43</v>
      </c>
      <c r="O938" s="156">
        <v>0</v>
      </c>
      <c r="P938" s="156">
        <f>O938*H938</f>
        <v>0</v>
      </c>
      <c r="Q938" s="156">
        <v>6.4000000000000005E-4</v>
      </c>
      <c r="R938" s="156">
        <f>Q938*H938</f>
        <v>6.4000000000000005E-4</v>
      </c>
      <c r="S938" s="156">
        <v>0</v>
      </c>
      <c r="T938" s="157">
        <f>S938*H938</f>
        <v>0</v>
      </c>
      <c r="AR938" s="24" t="s">
        <v>351</v>
      </c>
      <c r="AT938" s="24" t="s">
        <v>250</v>
      </c>
      <c r="AU938" s="24" t="s">
        <v>84</v>
      </c>
      <c r="AY938" s="24" t="s">
        <v>140</v>
      </c>
      <c r="BE938" s="158">
        <f>IF(N938="základní",J938,0)</f>
        <v>0</v>
      </c>
      <c r="BF938" s="158">
        <f>IF(N938="snížená",J938,0)</f>
        <v>0</v>
      </c>
      <c r="BG938" s="158">
        <f>IF(N938="zákl. přenesená",J938,0)</f>
        <v>0</v>
      </c>
      <c r="BH938" s="158">
        <f>IF(N938="sníž. přenesená",J938,0)</f>
        <v>0</v>
      </c>
      <c r="BI938" s="158">
        <f>IF(N938="nulová",J938,0)</f>
        <v>0</v>
      </c>
      <c r="BJ938" s="24" t="s">
        <v>77</v>
      </c>
      <c r="BK938" s="158">
        <f>ROUND(I938*H938,2)</f>
        <v>0</v>
      </c>
      <c r="BL938" s="24" t="s">
        <v>234</v>
      </c>
      <c r="BM938" s="24" t="s">
        <v>1675</v>
      </c>
    </row>
    <row r="939" spans="2:65" s="1" customFormat="1" ht="16.5" customHeight="1">
      <c r="B939" s="147"/>
      <c r="C939" s="176" t="s">
        <v>1676</v>
      </c>
      <c r="D939" s="176" t="s">
        <v>250</v>
      </c>
      <c r="E939" s="177" t="s">
        <v>1677</v>
      </c>
      <c r="F939" s="178" t="s">
        <v>1678</v>
      </c>
      <c r="G939" s="179" t="s">
        <v>425</v>
      </c>
      <c r="H939" s="180">
        <v>1</v>
      </c>
      <c r="I939" s="181"/>
      <c r="J939" s="181">
        <f>ROUND(I939*H939,2)</f>
        <v>0</v>
      </c>
      <c r="K939" s="178" t="s">
        <v>5</v>
      </c>
      <c r="L939" s="182"/>
      <c r="M939" s="183" t="s">
        <v>5</v>
      </c>
      <c r="N939" s="184" t="s">
        <v>43</v>
      </c>
      <c r="O939" s="156">
        <v>0</v>
      </c>
      <c r="P939" s="156">
        <f>O939*H939</f>
        <v>0</v>
      </c>
      <c r="Q939" s="156">
        <v>4.2999999999999999E-4</v>
      </c>
      <c r="R939" s="156">
        <f>Q939*H939</f>
        <v>4.2999999999999999E-4</v>
      </c>
      <c r="S939" s="156">
        <v>0</v>
      </c>
      <c r="T939" s="157">
        <f>S939*H939</f>
        <v>0</v>
      </c>
      <c r="AR939" s="24" t="s">
        <v>351</v>
      </c>
      <c r="AT939" s="24" t="s">
        <v>250</v>
      </c>
      <c r="AU939" s="24" t="s">
        <v>84</v>
      </c>
      <c r="AY939" s="24" t="s">
        <v>140</v>
      </c>
      <c r="BE939" s="158">
        <f>IF(N939="základní",J939,0)</f>
        <v>0</v>
      </c>
      <c r="BF939" s="158">
        <f>IF(N939="snížená",J939,0)</f>
        <v>0</v>
      </c>
      <c r="BG939" s="158">
        <f>IF(N939="zákl. přenesená",J939,0)</f>
        <v>0</v>
      </c>
      <c r="BH939" s="158">
        <f>IF(N939="sníž. přenesená",J939,0)</f>
        <v>0</v>
      </c>
      <c r="BI939" s="158">
        <f>IF(N939="nulová",J939,0)</f>
        <v>0</v>
      </c>
      <c r="BJ939" s="24" t="s">
        <v>77</v>
      </c>
      <c r="BK939" s="158">
        <f>ROUND(I939*H939,2)</f>
        <v>0</v>
      </c>
      <c r="BL939" s="24" t="s">
        <v>234</v>
      </c>
      <c r="BM939" s="24" t="s">
        <v>1679</v>
      </c>
    </row>
    <row r="940" spans="2:65" s="1" customFormat="1" ht="38.25" customHeight="1">
      <c r="B940" s="147"/>
      <c r="C940" s="148" t="s">
        <v>1680</v>
      </c>
      <c r="D940" s="148" t="s">
        <v>142</v>
      </c>
      <c r="E940" s="149" t="s">
        <v>1681</v>
      </c>
      <c r="F940" s="150" t="s">
        <v>1682</v>
      </c>
      <c r="G940" s="151" t="s">
        <v>225</v>
      </c>
      <c r="H940" s="152">
        <v>1E-3</v>
      </c>
      <c r="I940" s="153"/>
      <c r="J940" s="153">
        <f>ROUND(I940*H940,2)</f>
        <v>0</v>
      </c>
      <c r="K940" s="150" t="s">
        <v>146</v>
      </c>
      <c r="L940" s="38"/>
      <c r="M940" s="154" t="s">
        <v>5</v>
      </c>
      <c r="N940" s="155" t="s">
        <v>43</v>
      </c>
      <c r="O940" s="156">
        <v>1.891</v>
      </c>
      <c r="P940" s="156">
        <f>O940*H940</f>
        <v>1.8910000000000001E-3</v>
      </c>
      <c r="Q940" s="156">
        <v>0</v>
      </c>
      <c r="R940" s="156">
        <f>Q940*H940</f>
        <v>0</v>
      </c>
      <c r="S940" s="156">
        <v>0</v>
      </c>
      <c r="T940" s="157">
        <f>S940*H940</f>
        <v>0</v>
      </c>
      <c r="AR940" s="24" t="s">
        <v>234</v>
      </c>
      <c r="AT940" s="24" t="s">
        <v>142</v>
      </c>
      <c r="AU940" s="24" t="s">
        <v>84</v>
      </c>
      <c r="AY940" s="24" t="s">
        <v>140</v>
      </c>
      <c r="BE940" s="158">
        <f>IF(N940="základní",J940,0)</f>
        <v>0</v>
      </c>
      <c r="BF940" s="158">
        <f>IF(N940="snížená",J940,0)</f>
        <v>0</v>
      </c>
      <c r="BG940" s="158">
        <f>IF(N940="zákl. přenesená",J940,0)</f>
        <v>0</v>
      </c>
      <c r="BH940" s="158">
        <f>IF(N940="sníž. přenesená",J940,0)</f>
        <v>0</v>
      </c>
      <c r="BI940" s="158">
        <f>IF(N940="nulová",J940,0)</f>
        <v>0</v>
      </c>
      <c r="BJ940" s="24" t="s">
        <v>77</v>
      </c>
      <c r="BK940" s="158">
        <f>ROUND(I940*H940,2)</f>
        <v>0</v>
      </c>
      <c r="BL940" s="24" t="s">
        <v>234</v>
      </c>
      <c r="BM940" s="24" t="s">
        <v>1683</v>
      </c>
    </row>
    <row r="941" spans="2:65" s="1" customFormat="1" ht="121.5">
      <c r="B941" s="38"/>
      <c r="D941" s="159" t="s">
        <v>149</v>
      </c>
      <c r="F941" s="160" t="s">
        <v>1487</v>
      </c>
      <c r="L941" s="38"/>
      <c r="M941" s="161"/>
      <c r="N941" s="39"/>
      <c r="O941" s="39"/>
      <c r="P941" s="39"/>
      <c r="Q941" s="39"/>
      <c r="R941" s="39"/>
      <c r="S941" s="39"/>
      <c r="T941" s="67"/>
      <c r="AT941" s="24" t="s">
        <v>149</v>
      </c>
      <c r="AU941" s="24" t="s">
        <v>84</v>
      </c>
    </row>
    <row r="942" spans="2:65" s="1" customFormat="1" ht="38.25" customHeight="1">
      <c r="B942" s="147"/>
      <c r="C942" s="148" t="s">
        <v>1684</v>
      </c>
      <c r="D942" s="148" t="s">
        <v>142</v>
      </c>
      <c r="E942" s="149" t="s">
        <v>1685</v>
      </c>
      <c r="F942" s="150" t="s">
        <v>1686</v>
      </c>
      <c r="G942" s="151" t="s">
        <v>225</v>
      </c>
      <c r="H942" s="152">
        <v>1E-3</v>
      </c>
      <c r="I942" s="153"/>
      <c r="J942" s="153">
        <f>ROUND(I942*H942,2)</f>
        <v>0</v>
      </c>
      <c r="K942" s="150" t="s">
        <v>146</v>
      </c>
      <c r="L942" s="38"/>
      <c r="M942" s="154" t="s">
        <v>5</v>
      </c>
      <c r="N942" s="155" t="s">
        <v>43</v>
      </c>
      <c r="O942" s="156">
        <v>1.21</v>
      </c>
      <c r="P942" s="156">
        <f>O942*H942</f>
        <v>1.2099999999999999E-3</v>
      </c>
      <c r="Q942" s="156">
        <v>0</v>
      </c>
      <c r="R942" s="156">
        <f>Q942*H942</f>
        <v>0</v>
      </c>
      <c r="S942" s="156">
        <v>0</v>
      </c>
      <c r="T942" s="157">
        <f>S942*H942</f>
        <v>0</v>
      </c>
      <c r="AR942" s="24" t="s">
        <v>234</v>
      </c>
      <c r="AT942" s="24" t="s">
        <v>142</v>
      </c>
      <c r="AU942" s="24" t="s">
        <v>84</v>
      </c>
      <c r="AY942" s="24" t="s">
        <v>140</v>
      </c>
      <c r="BE942" s="158">
        <f>IF(N942="základní",J942,0)</f>
        <v>0</v>
      </c>
      <c r="BF942" s="158">
        <f>IF(N942="snížená",J942,0)</f>
        <v>0</v>
      </c>
      <c r="BG942" s="158">
        <f>IF(N942="zákl. přenesená",J942,0)</f>
        <v>0</v>
      </c>
      <c r="BH942" s="158">
        <f>IF(N942="sníž. přenesená",J942,0)</f>
        <v>0</v>
      </c>
      <c r="BI942" s="158">
        <f>IF(N942="nulová",J942,0)</f>
        <v>0</v>
      </c>
      <c r="BJ942" s="24" t="s">
        <v>77</v>
      </c>
      <c r="BK942" s="158">
        <f>ROUND(I942*H942,2)</f>
        <v>0</v>
      </c>
      <c r="BL942" s="24" t="s">
        <v>234</v>
      </c>
      <c r="BM942" s="24" t="s">
        <v>1687</v>
      </c>
    </row>
    <row r="943" spans="2:65" s="1" customFormat="1" ht="121.5">
      <c r="B943" s="38"/>
      <c r="D943" s="159" t="s">
        <v>149</v>
      </c>
      <c r="F943" s="160" t="s">
        <v>1487</v>
      </c>
      <c r="L943" s="38"/>
      <c r="M943" s="161"/>
      <c r="N943" s="39"/>
      <c r="O943" s="39"/>
      <c r="P943" s="39"/>
      <c r="Q943" s="39"/>
      <c r="R943" s="39"/>
      <c r="S943" s="39"/>
      <c r="T943" s="67"/>
      <c r="AT943" s="24" t="s">
        <v>149</v>
      </c>
      <c r="AU943" s="24" t="s">
        <v>84</v>
      </c>
    </row>
    <row r="944" spans="2:65" s="10" customFormat="1" ht="37.35" customHeight="1">
      <c r="B944" s="135"/>
      <c r="D944" s="136" t="s">
        <v>71</v>
      </c>
      <c r="E944" s="137" t="s">
        <v>250</v>
      </c>
      <c r="F944" s="137" t="s">
        <v>1688</v>
      </c>
      <c r="J944" s="138">
        <f>BK944</f>
        <v>0</v>
      </c>
      <c r="L944" s="135"/>
      <c r="M944" s="139"/>
      <c r="N944" s="140"/>
      <c r="O944" s="140"/>
      <c r="P944" s="141">
        <f>P945</f>
        <v>0</v>
      </c>
      <c r="Q944" s="140"/>
      <c r="R944" s="141">
        <f>R945</f>
        <v>0</v>
      </c>
      <c r="S944" s="140"/>
      <c r="T944" s="142">
        <f>T945</f>
        <v>0</v>
      </c>
      <c r="AR944" s="136" t="s">
        <v>159</v>
      </c>
      <c r="AT944" s="143" t="s">
        <v>71</v>
      </c>
      <c r="AU944" s="143" t="s">
        <v>72</v>
      </c>
      <c r="AY944" s="136" t="s">
        <v>140</v>
      </c>
      <c r="BK944" s="144">
        <f>BK945</f>
        <v>0</v>
      </c>
    </row>
    <row r="945" spans="2:65" s="10" customFormat="1" ht="19.899999999999999" customHeight="1">
      <c r="B945" s="135"/>
      <c r="D945" s="136" t="s">
        <v>71</v>
      </c>
      <c r="E945" s="145" t="s">
        <v>1689</v>
      </c>
      <c r="F945" s="145" t="s">
        <v>1690</v>
      </c>
      <c r="J945" s="146">
        <f>BK945</f>
        <v>0</v>
      </c>
      <c r="L945" s="135"/>
      <c r="M945" s="139"/>
      <c r="N945" s="140"/>
      <c r="O945" s="140"/>
      <c r="P945" s="141">
        <f>P946</f>
        <v>0</v>
      </c>
      <c r="Q945" s="140"/>
      <c r="R945" s="141">
        <f>R946</f>
        <v>0</v>
      </c>
      <c r="S945" s="140"/>
      <c r="T945" s="142">
        <f>T946</f>
        <v>0</v>
      </c>
      <c r="AR945" s="136" t="s">
        <v>159</v>
      </c>
      <c r="AT945" s="143" t="s">
        <v>71</v>
      </c>
      <c r="AU945" s="143" t="s">
        <v>77</v>
      </c>
      <c r="AY945" s="136" t="s">
        <v>140</v>
      </c>
      <c r="BK945" s="144">
        <f>BK946</f>
        <v>0</v>
      </c>
    </row>
    <row r="946" spans="2:65" s="1" customFormat="1" ht="16.5" customHeight="1">
      <c r="B946" s="147"/>
      <c r="C946" s="148" t="s">
        <v>1691</v>
      </c>
      <c r="D946" s="148" t="s">
        <v>142</v>
      </c>
      <c r="E946" s="149" t="s">
        <v>1692</v>
      </c>
      <c r="F946" s="150" t="s">
        <v>1693</v>
      </c>
      <c r="G946" s="151" t="s">
        <v>1116</v>
      </c>
      <c r="H946" s="152">
        <v>1</v>
      </c>
      <c r="I946" s="153"/>
      <c r="J946" s="153">
        <f>ROUND(I946*H946,2)</f>
        <v>0</v>
      </c>
      <c r="K946" s="150" t="s">
        <v>5</v>
      </c>
      <c r="L946" s="38"/>
      <c r="M946" s="154" t="s">
        <v>5</v>
      </c>
      <c r="N946" s="155" t="s">
        <v>43</v>
      </c>
      <c r="O946" s="156">
        <v>0</v>
      </c>
      <c r="P946" s="156">
        <f>O946*H946</f>
        <v>0</v>
      </c>
      <c r="Q946" s="156">
        <v>0</v>
      </c>
      <c r="R946" s="156">
        <f>Q946*H946</f>
        <v>0</v>
      </c>
      <c r="S946" s="156">
        <v>0</v>
      </c>
      <c r="T946" s="157">
        <f>S946*H946</f>
        <v>0</v>
      </c>
      <c r="AR946" s="24" t="s">
        <v>524</v>
      </c>
      <c r="AT946" s="24" t="s">
        <v>142</v>
      </c>
      <c r="AU946" s="24" t="s">
        <v>84</v>
      </c>
      <c r="AY946" s="24" t="s">
        <v>140</v>
      </c>
      <c r="BE946" s="158">
        <f>IF(N946="základní",J946,0)</f>
        <v>0</v>
      </c>
      <c r="BF946" s="158">
        <f>IF(N946="snížená",J946,0)</f>
        <v>0</v>
      </c>
      <c r="BG946" s="158">
        <f>IF(N946="zákl. přenesená",J946,0)</f>
        <v>0</v>
      </c>
      <c r="BH946" s="158">
        <f>IF(N946="sníž. přenesená",J946,0)</f>
        <v>0</v>
      </c>
      <c r="BI946" s="158">
        <f>IF(N946="nulová",J946,0)</f>
        <v>0</v>
      </c>
      <c r="BJ946" s="24" t="s">
        <v>77</v>
      </c>
      <c r="BK946" s="158">
        <f>ROUND(I946*H946,2)</f>
        <v>0</v>
      </c>
      <c r="BL946" s="24" t="s">
        <v>524</v>
      </c>
      <c r="BM946" s="24" t="s">
        <v>1694</v>
      </c>
    </row>
    <row r="947" spans="2:65" s="10" customFormat="1" ht="37.35" customHeight="1">
      <c r="B947" s="135"/>
      <c r="D947" s="136" t="s">
        <v>71</v>
      </c>
      <c r="E947" s="137" t="s">
        <v>1695</v>
      </c>
      <c r="F947" s="137" t="s">
        <v>1696</v>
      </c>
      <c r="J947" s="138">
        <f>BK947</f>
        <v>0</v>
      </c>
      <c r="L947" s="135"/>
      <c r="M947" s="139"/>
      <c r="N947" s="140"/>
      <c r="O947" s="140"/>
      <c r="P947" s="141">
        <f>P948+P952</f>
        <v>0</v>
      </c>
      <c r="Q947" s="140"/>
      <c r="R947" s="141">
        <f>R948+R952</f>
        <v>0</v>
      </c>
      <c r="S947" s="140"/>
      <c r="T947" s="142">
        <f>T948+T952</f>
        <v>0</v>
      </c>
      <c r="AR947" s="136" t="s">
        <v>176</v>
      </c>
      <c r="AT947" s="143" t="s">
        <v>71</v>
      </c>
      <c r="AU947" s="143" t="s">
        <v>72</v>
      </c>
      <c r="AY947" s="136" t="s">
        <v>140</v>
      </c>
      <c r="BK947" s="144">
        <f>BK948+BK952</f>
        <v>0</v>
      </c>
    </row>
    <row r="948" spans="2:65" s="10" customFormat="1" ht="19.899999999999999" customHeight="1">
      <c r="B948" s="135"/>
      <c r="D948" s="136" t="s">
        <v>71</v>
      </c>
      <c r="E948" s="145" t="s">
        <v>1697</v>
      </c>
      <c r="F948" s="145" t="s">
        <v>1698</v>
      </c>
      <c r="J948" s="146">
        <f>BK948</f>
        <v>0</v>
      </c>
      <c r="L948" s="135"/>
      <c r="M948" s="139"/>
      <c r="N948" s="140"/>
      <c r="O948" s="140"/>
      <c r="P948" s="141">
        <f>SUM(P949:P951)</f>
        <v>0</v>
      </c>
      <c r="Q948" s="140"/>
      <c r="R948" s="141">
        <f>SUM(R949:R951)</f>
        <v>0</v>
      </c>
      <c r="S948" s="140"/>
      <c r="T948" s="142">
        <f>SUM(T949:T951)</f>
        <v>0</v>
      </c>
      <c r="AR948" s="136" t="s">
        <v>176</v>
      </c>
      <c r="AT948" s="143" t="s">
        <v>71</v>
      </c>
      <c r="AU948" s="143" t="s">
        <v>77</v>
      </c>
      <c r="AY948" s="136" t="s">
        <v>140</v>
      </c>
      <c r="BK948" s="144">
        <f>SUM(BK949:BK951)</f>
        <v>0</v>
      </c>
    </row>
    <row r="949" spans="2:65" s="1" customFormat="1" ht="25.5" customHeight="1">
      <c r="B949" s="147"/>
      <c r="C949" s="148" t="s">
        <v>1699</v>
      </c>
      <c r="D949" s="148" t="s">
        <v>142</v>
      </c>
      <c r="E949" s="149" t="s">
        <v>1700</v>
      </c>
      <c r="F949" s="150" t="s">
        <v>1701</v>
      </c>
      <c r="G949" s="151" t="s">
        <v>1702</v>
      </c>
      <c r="H949" s="152">
        <v>2E-3</v>
      </c>
      <c r="I949" s="153"/>
      <c r="J949" s="153">
        <f>ROUND(I949*H949,2)</f>
        <v>0</v>
      </c>
      <c r="K949" s="150" t="s">
        <v>146</v>
      </c>
      <c r="L949" s="38"/>
      <c r="M949" s="154" t="s">
        <v>5</v>
      </c>
      <c r="N949" s="155" t="s">
        <v>43</v>
      </c>
      <c r="O949" s="156">
        <v>0</v>
      </c>
      <c r="P949" s="156">
        <f>O949*H949</f>
        <v>0</v>
      </c>
      <c r="Q949" s="156">
        <v>0</v>
      </c>
      <c r="R949" s="156">
        <f>Q949*H949</f>
        <v>0</v>
      </c>
      <c r="S949" s="156">
        <v>0</v>
      </c>
      <c r="T949" s="157">
        <f>S949*H949</f>
        <v>0</v>
      </c>
      <c r="AR949" s="24" t="s">
        <v>1703</v>
      </c>
      <c r="AT949" s="24" t="s">
        <v>142</v>
      </c>
      <c r="AU949" s="24" t="s">
        <v>84</v>
      </c>
      <c r="AY949" s="24" t="s">
        <v>140</v>
      </c>
      <c r="BE949" s="158">
        <f>IF(N949="základní",J949,0)</f>
        <v>0</v>
      </c>
      <c r="BF949" s="158">
        <f>IF(N949="snížená",J949,0)</f>
        <v>0</v>
      </c>
      <c r="BG949" s="158">
        <f>IF(N949="zákl. přenesená",J949,0)</f>
        <v>0</v>
      </c>
      <c r="BH949" s="158">
        <f>IF(N949="sníž. přenesená",J949,0)</f>
        <v>0</v>
      </c>
      <c r="BI949" s="158">
        <f>IF(N949="nulová",J949,0)</f>
        <v>0</v>
      </c>
      <c r="BJ949" s="24" t="s">
        <v>77</v>
      </c>
      <c r="BK949" s="158">
        <f>ROUND(I949*H949,2)</f>
        <v>0</v>
      </c>
      <c r="BL949" s="24" t="s">
        <v>1703</v>
      </c>
      <c r="BM949" s="24" t="s">
        <v>1704</v>
      </c>
    </row>
    <row r="950" spans="2:65" s="1" customFormat="1" ht="25.5" customHeight="1">
      <c r="B950" s="147"/>
      <c r="C950" s="148" t="s">
        <v>1705</v>
      </c>
      <c r="D950" s="148" t="s">
        <v>142</v>
      </c>
      <c r="E950" s="149" t="s">
        <v>1706</v>
      </c>
      <c r="F950" s="150" t="s">
        <v>1707</v>
      </c>
      <c r="G950" s="151" t="s">
        <v>1708</v>
      </c>
      <c r="H950" s="152">
        <v>30</v>
      </c>
      <c r="I950" s="153"/>
      <c r="J950" s="153">
        <f>ROUND(I950*H950,2)</f>
        <v>0</v>
      </c>
      <c r="K950" s="150" t="s">
        <v>146</v>
      </c>
      <c r="L950" s="38"/>
      <c r="M950" s="154" t="s">
        <v>5</v>
      </c>
      <c r="N950" s="155" t="s">
        <v>43</v>
      </c>
      <c r="O950" s="156">
        <v>0</v>
      </c>
      <c r="P950" s="156">
        <f>O950*H950</f>
        <v>0</v>
      </c>
      <c r="Q950" s="156">
        <v>0</v>
      </c>
      <c r="R950" s="156">
        <f>Q950*H950</f>
        <v>0</v>
      </c>
      <c r="S950" s="156">
        <v>0</v>
      </c>
      <c r="T950" s="157">
        <f>S950*H950</f>
        <v>0</v>
      </c>
      <c r="AR950" s="24" t="s">
        <v>1703</v>
      </c>
      <c r="AT950" s="24" t="s">
        <v>142</v>
      </c>
      <c r="AU950" s="24" t="s">
        <v>84</v>
      </c>
      <c r="AY950" s="24" t="s">
        <v>140</v>
      </c>
      <c r="BE950" s="158">
        <f>IF(N950="základní",J950,0)</f>
        <v>0</v>
      </c>
      <c r="BF950" s="158">
        <f>IF(N950="snížená",J950,0)</f>
        <v>0</v>
      </c>
      <c r="BG950" s="158">
        <f>IF(N950="zákl. přenesená",J950,0)</f>
        <v>0</v>
      </c>
      <c r="BH950" s="158">
        <f>IF(N950="sníž. přenesená",J950,0)</f>
        <v>0</v>
      </c>
      <c r="BI950" s="158">
        <f>IF(N950="nulová",J950,0)</f>
        <v>0</v>
      </c>
      <c r="BJ950" s="24" t="s">
        <v>77</v>
      </c>
      <c r="BK950" s="158">
        <f>ROUND(I950*H950,2)</f>
        <v>0</v>
      </c>
      <c r="BL950" s="24" t="s">
        <v>1703</v>
      </c>
      <c r="BM950" s="24" t="s">
        <v>1709</v>
      </c>
    </row>
    <row r="951" spans="2:65" s="1" customFormat="1" ht="25.5" customHeight="1">
      <c r="B951" s="147"/>
      <c r="C951" s="148" t="s">
        <v>1710</v>
      </c>
      <c r="D951" s="148" t="s">
        <v>142</v>
      </c>
      <c r="E951" s="149" t="s">
        <v>1711</v>
      </c>
      <c r="F951" s="150" t="s">
        <v>1712</v>
      </c>
      <c r="G951" s="151" t="s">
        <v>1708</v>
      </c>
      <c r="H951" s="152">
        <v>20</v>
      </c>
      <c r="I951" s="153"/>
      <c r="J951" s="153">
        <f>ROUND(I951*H951,2)</f>
        <v>0</v>
      </c>
      <c r="K951" s="150" t="s">
        <v>146</v>
      </c>
      <c r="L951" s="38"/>
      <c r="M951" s="154" t="s">
        <v>5</v>
      </c>
      <c r="N951" s="155" t="s">
        <v>43</v>
      </c>
      <c r="O951" s="156">
        <v>0</v>
      </c>
      <c r="P951" s="156">
        <f>O951*H951</f>
        <v>0</v>
      </c>
      <c r="Q951" s="156">
        <v>0</v>
      </c>
      <c r="R951" s="156">
        <f>Q951*H951</f>
        <v>0</v>
      </c>
      <c r="S951" s="156">
        <v>0</v>
      </c>
      <c r="T951" s="157">
        <f>S951*H951</f>
        <v>0</v>
      </c>
      <c r="AR951" s="24" t="s">
        <v>1703</v>
      </c>
      <c r="AT951" s="24" t="s">
        <v>142</v>
      </c>
      <c r="AU951" s="24" t="s">
        <v>84</v>
      </c>
      <c r="AY951" s="24" t="s">
        <v>140</v>
      </c>
      <c r="BE951" s="158">
        <f>IF(N951="základní",J951,0)</f>
        <v>0</v>
      </c>
      <c r="BF951" s="158">
        <f>IF(N951="snížená",J951,0)</f>
        <v>0</v>
      </c>
      <c r="BG951" s="158">
        <f>IF(N951="zákl. přenesená",J951,0)</f>
        <v>0</v>
      </c>
      <c r="BH951" s="158">
        <f>IF(N951="sníž. přenesená",J951,0)</f>
        <v>0</v>
      </c>
      <c r="BI951" s="158">
        <f>IF(N951="nulová",J951,0)</f>
        <v>0</v>
      </c>
      <c r="BJ951" s="24" t="s">
        <v>77</v>
      </c>
      <c r="BK951" s="158">
        <f>ROUND(I951*H951,2)</f>
        <v>0</v>
      </c>
      <c r="BL951" s="24" t="s">
        <v>1703</v>
      </c>
      <c r="BM951" s="24" t="s">
        <v>1713</v>
      </c>
    </row>
    <row r="952" spans="2:65" s="10" customFormat="1" ht="29.85" customHeight="1">
      <c r="B952" s="135"/>
      <c r="D952" s="136" t="s">
        <v>71</v>
      </c>
      <c r="E952" s="145" t="s">
        <v>1714</v>
      </c>
      <c r="F952" s="145" t="s">
        <v>1715</v>
      </c>
      <c r="J952" s="146">
        <f>BK952</f>
        <v>0</v>
      </c>
      <c r="L952" s="135"/>
      <c r="M952" s="139"/>
      <c r="N952" s="140"/>
      <c r="O952" s="140"/>
      <c r="P952" s="141">
        <f>SUM(P953:P955)</f>
        <v>0</v>
      </c>
      <c r="Q952" s="140"/>
      <c r="R952" s="141">
        <f>SUM(R953:R955)</f>
        <v>0</v>
      </c>
      <c r="S952" s="140"/>
      <c r="T952" s="142">
        <f>SUM(T953:T955)</f>
        <v>0</v>
      </c>
      <c r="AR952" s="136" t="s">
        <v>176</v>
      </c>
      <c r="AT952" s="143" t="s">
        <v>71</v>
      </c>
      <c r="AU952" s="143" t="s">
        <v>77</v>
      </c>
      <c r="AY952" s="136" t="s">
        <v>140</v>
      </c>
      <c r="BK952" s="144">
        <f>SUM(BK953:BK955)</f>
        <v>0</v>
      </c>
    </row>
    <row r="953" spans="2:65" s="1" customFormat="1" ht="16.5" customHeight="1">
      <c r="B953" s="147"/>
      <c r="C953" s="148" t="s">
        <v>1716</v>
      </c>
      <c r="D953" s="148" t="s">
        <v>142</v>
      </c>
      <c r="E953" s="149" t="s">
        <v>1717</v>
      </c>
      <c r="F953" s="150" t="s">
        <v>1718</v>
      </c>
      <c r="G953" s="151" t="s">
        <v>1702</v>
      </c>
      <c r="H953" s="152">
        <v>2.5000000000000001E-2</v>
      </c>
      <c r="I953" s="153"/>
      <c r="J953" s="153">
        <f>ROUND(I953*H953,2)</f>
        <v>0</v>
      </c>
      <c r="K953" s="150" t="s">
        <v>146</v>
      </c>
      <c r="L953" s="38"/>
      <c r="M953" s="154" t="s">
        <v>5</v>
      </c>
      <c r="N953" s="155" t="s">
        <v>43</v>
      </c>
      <c r="O953" s="156">
        <v>0</v>
      </c>
      <c r="P953" s="156">
        <f>O953*H953</f>
        <v>0</v>
      </c>
      <c r="Q953" s="156">
        <v>0</v>
      </c>
      <c r="R953" s="156">
        <f>Q953*H953</f>
        <v>0</v>
      </c>
      <c r="S953" s="156">
        <v>0</v>
      </c>
      <c r="T953" s="157">
        <f>S953*H953</f>
        <v>0</v>
      </c>
      <c r="AR953" s="24" t="s">
        <v>1703</v>
      </c>
      <c r="AT953" s="24" t="s">
        <v>142</v>
      </c>
      <c r="AU953" s="24" t="s">
        <v>84</v>
      </c>
      <c r="AY953" s="24" t="s">
        <v>140</v>
      </c>
      <c r="BE953" s="158">
        <f>IF(N953="základní",J953,0)</f>
        <v>0</v>
      </c>
      <c r="BF953" s="158">
        <f>IF(N953="snížená",J953,0)</f>
        <v>0</v>
      </c>
      <c r="BG953" s="158">
        <f>IF(N953="zákl. přenesená",J953,0)</f>
        <v>0</v>
      </c>
      <c r="BH953" s="158">
        <f>IF(N953="sníž. přenesená",J953,0)</f>
        <v>0</v>
      </c>
      <c r="BI953" s="158">
        <f>IF(N953="nulová",J953,0)</f>
        <v>0</v>
      </c>
      <c r="BJ953" s="24" t="s">
        <v>77</v>
      </c>
      <c r="BK953" s="158">
        <f>ROUND(I953*H953,2)</f>
        <v>0</v>
      </c>
      <c r="BL953" s="24" t="s">
        <v>1703</v>
      </c>
      <c r="BM953" s="24" t="s">
        <v>1719</v>
      </c>
    </row>
    <row r="954" spans="2:65" s="1" customFormat="1" ht="16.5" customHeight="1">
      <c r="B954" s="147"/>
      <c r="C954" s="148" t="s">
        <v>1720</v>
      </c>
      <c r="D954" s="148" t="s">
        <v>142</v>
      </c>
      <c r="E954" s="149" t="s">
        <v>1721</v>
      </c>
      <c r="F954" s="150" t="s">
        <v>1722</v>
      </c>
      <c r="G954" s="151" t="s">
        <v>1702</v>
      </c>
      <c r="H954" s="152">
        <v>2E-3</v>
      </c>
      <c r="I954" s="153"/>
      <c r="J954" s="153">
        <f>ROUND(I954*H954,2)</f>
        <v>0</v>
      </c>
      <c r="K954" s="150" t="s">
        <v>146</v>
      </c>
      <c r="L954" s="38"/>
      <c r="M954" s="154" t="s">
        <v>5</v>
      </c>
      <c r="N954" s="155" t="s">
        <v>43</v>
      </c>
      <c r="O954" s="156">
        <v>0</v>
      </c>
      <c r="P954" s="156">
        <f>O954*H954</f>
        <v>0</v>
      </c>
      <c r="Q954" s="156">
        <v>0</v>
      </c>
      <c r="R954" s="156">
        <f>Q954*H954</f>
        <v>0</v>
      </c>
      <c r="S954" s="156">
        <v>0</v>
      </c>
      <c r="T954" s="157">
        <f>S954*H954</f>
        <v>0</v>
      </c>
      <c r="AR954" s="24" t="s">
        <v>1703</v>
      </c>
      <c r="AT954" s="24" t="s">
        <v>142</v>
      </c>
      <c r="AU954" s="24" t="s">
        <v>84</v>
      </c>
      <c r="AY954" s="24" t="s">
        <v>140</v>
      </c>
      <c r="BE954" s="158">
        <f>IF(N954="základní",J954,0)</f>
        <v>0</v>
      </c>
      <c r="BF954" s="158">
        <f>IF(N954="snížená",J954,0)</f>
        <v>0</v>
      </c>
      <c r="BG954" s="158">
        <f>IF(N954="zákl. přenesená",J954,0)</f>
        <v>0</v>
      </c>
      <c r="BH954" s="158">
        <f>IF(N954="sníž. přenesená",J954,0)</f>
        <v>0</v>
      </c>
      <c r="BI954" s="158">
        <f>IF(N954="nulová",J954,0)</f>
        <v>0</v>
      </c>
      <c r="BJ954" s="24" t="s">
        <v>77</v>
      </c>
      <c r="BK954" s="158">
        <f>ROUND(I954*H954,2)</f>
        <v>0</v>
      </c>
      <c r="BL954" s="24" t="s">
        <v>1703</v>
      </c>
      <c r="BM954" s="24" t="s">
        <v>1723</v>
      </c>
    </row>
    <row r="955" spans="2:65" s="1" customFormat="1" ht="16.5" customHeight="1">
      <c r="B955" s="147"/>
      <c r="C955" s="148" t="s">
        <v>1724</v>
      </c>
      <c r="D955" s="148" t="s">
        <v>142</v>
      </c>
      <c r="E955" s="149" t="s">
        <v>1725</v>
      </c>
      <c r="F955" s="150" t="s">
        <v>1726</v>
      </c>
      <c r="G955" s="151" t="s">
        <v>1116</v>
      </c>
      <c r="H955" s="152">
        <v>1</v>
      </c>
      <c r="I955" s="153"/>
      <c r="J955" s="153">
        <f>ROUND(I955*H955,2)</f>
        <v>0</v>
      </c>
      <c r="K955" s="150" t="s">
        <v>146</v>
      </c>
      <c r="L955" s="38"/>
      <c r="M955" s="154" t="s">
        <v>5</v>
      </c>
      <c r="N955" s="198" t="s">
        <v>43</v>
      </c>
      <c r="O955" s="199">
        <v>0</v>
      </c>
      <c r="P955" s="199">
        <f>O955*H955</f>
        <v>0</v>
      </c>
      <c r="Q955" s="199">
        <v>0</v>
      </c>
      <c r="R955" s="199">
        <f>Q955*H955</f>
        <v>0</v>
      </c>
      <c r="S955" s="199">
        <v>0</v>
      </c>
      <c r="T955" s="200">
        <f>S955*H955</f>
        <v>0</v>
      </c>
      <c r="AR955" s="24" t="s">
        <v>1703</v>
      </c>
      <c r="AT955" s="24" t="s">
        <v>142</v>
      </c>
      <c r="AU955" s="24" t="s">
        <v>84</v>
      </c>
      <c r="AY955" s="24" t="s">
        <v>140</v>
      </c>
      <c r="BE955" s="158">
        <f>IF(N955="základní",J955,0)</f>
        <v>0</v>
      </c>
      <c r="BF955" s="158">
        <f>IF(N955="snížená",J955,0)</f>
        <v>0</v>
      </c>
      <c r="BG955" s="158">
        <f>IF(N955="zákl. přenesená",J955,0)</f>
        <v>0</v>
      </c>
      <c r="BH955" s="158">
        <f>IF(N955="sníž. přenesená",J955,0)</f>
        <v>0</v>
      </c>
      <c r="BI955" s="158">
        <f>IF(N955="nulová",J955,0)</f>
        <v>0</v>
      </c>
      <c r="BJ955" s="24" t="s">
        <v>77</v>
      </c>
      <c r="BK955" s="158">
        <f>ROUND(I955*H955,2)</f>
        <v>0</v>
      </c>
      <c r="BL955" s="24" t="s">
        <v>1703</v>
      </c>
      <c r="BM955" s="24" t="s">
        <v>1727</v>
      </c>
    </row>
    <row r="956" spans="2:65" s="1" customFormat="1" ht="6.95" customHeight="1">
      <c r="B956" s="53"/>
      <c r="C956" s="54"/>
      <c r="D956" s="54"/>
      <c r="E956" s="54"/>
      <c r="F956" s="54"/>
      <c r="G956" s="54"/>
      <c r="H956" s="54"/>
      <c r="I956" s="54"/>
      <c r="J956" s="54"/>
      <c r="K956" s="54"/>
      <c r="L956" s="38"/>
    </row>
  </sheetData>
  <autoFilter ref="C102:K955"/>
  <mergeCells count="7">
    <mergeCell ref="J47:J48"/>
    <mergeCell ref="E95:H95"/>
    <mergeCell ref="G1:H1"/>
    <mergeCell ref="L2:V2"/>
    <mergeCell ref="E7:H7"/>
    <mergeCell ref="E22:H22"/>
    <mergeCell ref="E43:H43"/>
  </mergeCells>
  <hyperlinks>
    <hyperlink ref="F1:G1" location="C2" display="1) Krycí list soupisu"/>
    <hyperlink ref="G1:H1" location="C50" display="2) Rekapitulace"/>
    <hyperlink ref="J1" location="C102" display="3) Soupis prací"/>
    <hyperlink ref="L1:V1" location="'Rekapitulace stavby'!C2" display="Rekapitulace stavby"/>
  </hyperlinks>
  <pageMargins left="0.58333330000000005" right="0.58333330000000005" top="0.58333330000000005" bottom="0.58333330000000005" header="0" footer="0"/>
  <pageSetup paperSize="9" scale="70" fitToHeight="100" orientation="portrait"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01" customWidth="1"/>
    <col min="2" max="2" width="1.6640625" style="201" customWidth="1"/>
    <col min="3" max="4" width="5" style="201" customWidth="1"/>
    <col min="5" max="5" width="11.6640625" style="201" customWidth="1"/>
    <col min="6" max="6" width="9.1640625" style="201" customWidth="1"/>
    <col min="7" max="7" width="5" style="201" customWidth="1"/>
    <col min="8" max="8" width="77.83203125" style="201" customWidth="1"/>
    <col min="9" max="10" width="20" style="201" customWidth="1"/>
    <col min="11" max="11" width="1.6640625" style="201" customWidth="1"/>
  </cols>
  <sheetData>
    <row r="1" spans="2:11" ht="37.5" customHeight="1"/>
    <row r="2" spans="2:11" ht="7.5" customHeight="1">
      <c r="B2" s="202"/>
      <c r="C2" s="203"/>
      <c r="D2" s="203"/>
      <c r="E2" s="203"/>
      <c r="F2" s="203"/>
      <c r="G2" s="203"/>
      <c r="H2" s="203"/>
      <c r="I2" s="203"/>
      <c r="J2" s="203"/>
      <c r="K2" s="204"/>
    </row>
    <row r="3" spans="2:11" s="15" customFormat="1" ht="45" customHeight="1">
      <c r="B3" s="205"/>
      <c r="C3" s="317" t="s">
        <v>1728</v>
      </c>
      <c r="D3" s="317"/>
      <c r="E3" s="317"/>
      <c r="F3" s="317"/>
      <c r="G3" s="317"/>
      <c r="H3" s="317"/>
      <c r="I3" s="317"/>
      <c r="J3" s="317"/>
      <c r="K3" s="206"/>
    </row>
    <row r="4" spans="2:11" ht="25.5" customHeight="1">
      <c r="B4" s="207"/>
      <c r="C4" s="324" t="s">
        <v>1729</v>
      </c>
      <c r="D4" s="324"/>
      <c r="E4" s="324"/>
      <c r="F4" s="324"/>
      <c r="G4" s="324"/>
      <c r="H4" s="324"/>
      <c r="I4" s="324"/>
      <c r="J4" s="324"/>
      <c r="K4" s="208"/>
    </row>
    <row r="5" spans="2:11" ht="5.25" customHeight="1">
      <c r="B5" s="207"/>
      <c r="C5" s="209"/>
      <c r="D5" s="209"/>
      <c r="E5" s="209"/>
      <c r="F5" s="209"/>
      <c r="G5" s="209"/>
      <c r="H5" s="209"/>
      <c r="I5" s="209"/>
      <c r="J5" s="209"/>
      <c r="K5" s="208"/>
    </row>
    <row r="6" spans="2:11" ht="15" customHeight="1">
      <c r="B6" s="207"/>
      <c r="C6" s="320" t="s">
        <v>1730</v>
      </c>
      <c r="D6" s="320"/>
      <c r="E6" s="320"/>
      <c r="F6" s="320"/>
      <c r="G6" s="320"/>
      <c r="H6" s="320"/>
      <c r="I6" s="320"/>
      <c r="J6" s="320"/>
      <c r="K6" s="208"/>
    </row>
    <row r="7" spans="2:11" ht="15" customHeight="1">
      <c r="B7" s="211"/>
      <c r="C7" s="320" t="s">
        <v>1731</v>
      </c>
      <c r="D7" s="320"/>
      <c r="E7" s="320"/>
      <c r="F7" s="320"/>
      <c r="G7" s="320"/>
      <c r="H7" s="320"/>
      <c r="I7" s="320"/>
      <c r="J7" s="320"/>
      <c r="K7" s="208"/>
    </row>
    <row r="8" spans="2:11" ht="12.75" customHeight="1">
      <c r="B8" s="211"/>
      <c r="C8" s="210"/>
      <c r="D8" s="210"/>
      <c r="E8" s="210"/>
      <c r="F8" s="210"/>
      <c r="G8" s="210"/>
      <c r="H8" s="210"/>
      <c r="I8" s="210"/>
      <c r="J8" s="210"/>
      <c r="K8" s="208"/>
    </row>
    <row r="9" spans="2:11" ht="15" customHeight="1">
      <c r="B9" s="211"/>
      <c r="C9" s="320" t="s">
        <v>1732</v>
      </c>
      <c r="D9" s="320"/>
      <c r="E9" s="320"/>
      <c r="F9" s="320"/>
      <c r="G9" s="320"/>
      <c r="H9" s="320"/>
      <c r="I9" s="320"/>
      <c r="J9" s="320"/>
      <c r="K9" s="208"/>
    </row>
    <row r="10" spans="2:11" ht="15" customHeight="1">
      <c r="B10" s="211"/>
      <c r="C10" s="210"/>
      <c r="D10" s="320" t="s">
        <v>1733</v>
      </c>
      <c r="E10" s="320"/>
      <c r="F10" s="320"/>
      <c r="G10" s="320"/>
      <c r="H10" s="320"/>
      <c r="I10" s="320"/>
      <c r="J10" s="320"/>
      <c r="K10" s="208"/>
    </row>
    <row r="11" spans="2:11" ht="15" customHeight="1">
      <c r="B11" s="211"/>
      <c r="C11" s="212"/>
      <c r="D11" s="320" t="s">
        <v>1734</v>
      </c>
      <c r="E11" s="320"/>
      <c r="F11" s="320"/>
      <c r="G11" s="320"/>
      <c r="H11" s="320"/>
      <c r="I11" s="320"/>
      <c r="J11" s="320"/>
      <c r="K11" s="208"/>
    </row>
    <row r="12" spans="2:11" ht="12.75" customHeight="1">
      <c r="B12" s="211"/>
      <c r="C12" s="212"/>
      <c r="D12" s="212"/>
      <c r="E12" s="212"/>
      <c r="F12" s="212"/>
      <c r="G12" s="212"/>
      <c r="H12" s="212"/>
      <c r="I12" s="212"/>
      <c r="J12" s="212"/>
      <c r="K12" s="208"/>
    </row>
    <row r="13" spans="2:11" ht="15" customHeight="1">
      <c r="B13" s="211"/>
      <c r="C13" s="212"/>
      <c r="D13" s="320" t="s">
        <v>1735</v>
      </c>
      <c r="E13" s="320"/>
      <c r="F13" s="320"/>
      <c r="G13" s="320"/>
      <c r="H13" s="320"/>
      <c r="I13" s="320"/>
      <c r="J13" s="320"/>
      <c r="K13" s="208"/>
    </row>
    <row r="14" spans="2:11" ht="15" customHeight="1">
      <c r="B14" s="211"/>
      <c r="C14" s="212"/>
      <c r="D14" s="320" t="s">
        <v>1736</v>
      </c>
      <c r="E14" s="320"/>
      <c r="F14" s="320"/>
      <c r="G14" s="320"/>
      <c r="H14" s="320"/>
      <c r="I14" s="320"/>
      <c r="J14" s="320"/>
      <c r="K14" s="208"/>
    </row>
    <row r="15" spans="2:11" ht="15" customHeight="1">
      <c r="B15" s="211"/>
      <c r="C15" s="212"/>
      <c r="D15" s="320" t="s">
        <v>1737</v>
      </c>
      <c r="E15" s="320"/>
      <c r="F15" s="320"/>
      <c r="G15" s="320"/>
      <c r="H15" s="320"/>
      <c r="I15" s="320"/>
      <c r="J15" s="320"/>
      <c r="K15" s="208"/>
    </row>
    <row r="16" spans="2:11" ht="15" customHeight="1">
      <c r="B16" s="211"/>
      <c r="C16" s="212"/>
      <c r="D16" s="212"/>
      <c r="E16" s="213" t="s">
        <v>76</v>
      </c>
      <c r="F16" s="320" t="s">
        <v>1738</v>
      </c>
      <c r="G16" s="320"/>
      <c r="H16" s="320"/>
      <c r="I16" s="320"/>
      <c r="J16" s="320"/>
      <c r="K16" s="208"/>
    </row>
    <row r="17" spans="2:11" ht="15" customHeight="1">
      <c r="B17" s="211"/>
      <c r="C17" s="212"/>
      <c r="D17" s="212"/>
      <c r="E17" s="213" t="s">
        <v>1739</v>
      </c>
      <c r="F17" s="320" t="s">
        <v>1740</v>
      </c>
      <c r="G17" s="320"/>
      <c r="H17" s="320"/>
      <c r="I17" s="320"/>
      <c r="J17" s="320"/>
      <c r="K17" s="208"/>
    </row>
    <row r="18" spans="2:11" ht="15" customHeight="1">
      <c r="B18" s="211"/>
      <c r="C18" s="212"/>
      <c r="D18" s="212"/>
      <c r="E18" s="213" t="s">
        <v>1741</v>
      </c>
      <c r="F18" s="320" t="s">
        <v>1742</v>
      </c>
      <c r="G18" s="320"/>
      <c r="H18" s="320"/>
      <c r="I18" s="320"/>
      <c r="J18" s="320"/>
      <c r="K18" s="208"/>
    </row>
    <row r="19" spans="2:11" ht="15" customHeight="1">
      <c r="B19" s="211"/>
      <c r="C19" s="212"/>
      <c r="D19" s="212"/>
      <c r="E19" s="213" t="s">
        <v>1743</v>
      </c>
      <c r="F19" s="320" t="s">
        <v>1744</v>
      </c>
      <c r="G19" s="320"/>
      <c r="H19" s="320"/>
      <c r="I19" s="320"/>
      <c r="J19" s="320"/>
      <c r="K19" s="208"/>
    </row>
    <row r="20" spans="2:11" ht="15" customHeight="1">
      <c r="B20" s="211"/>
      <c r="C20" s="212"/>
      <c r="D20" s="212"/>
      <c r="E20" s="213" t="s">
        <v>1745</v>
      </c>
      <c r="F20" s="320" t="s">
        <v>1746</v>
      </c>
      <c r="G20" s="320"/>
      <c r="H20" s="320"/>
      <c r="I20" s="320"/>
      <c r="J20" s="320"/>
      <c r="K20" s="208"/>
    </row>
    <row r="21" spans="2:11" ht="15" customHeight="1">
      <c r="B21" s="211"/>
      <c r="C21" s="212"/>
      <c r="D21" s="212"/>
      <c r="E21" s="213" t="s">
        <v>1747</v>
      </c>
      <c r="F21" s="320" t="s">
        <v>1748</v>
      </c>
      <c r="G21" s="320"/>
      <c r="H21" s="320"/>
      <c r="I21" s="320"/>
      <c r="J21" s="320"/>
      <c r="K21" s="208"/>
    </row>
    <row r="22" spans="2:11" ht="12.75" customHeight="1">
      <c r="B22" s="211"/>
      <c r="C22" s="212"/>
      <c r="D22" s="212"/>
      <c r="E22" s="212"/>
      <c r="F22" s="212"/>
      <c r="G22" s="212"/>
      <c r="H22" s="212"/>
      <c r="I22" s="212"/>
      <c r="J22" s="212"/>
      <c r="K22" s="208"/>
    </row>
    <row r="23" spans="2:11" ht="15" customHeight="1">
      <c r="B23" s="211"/>
      <c r="C23" s="320" t="s">
        <v>1749</v>
      </c>
      <c r="D23" s="320"/>
      <c r="E23" s="320"/>
      <c r="F23" s="320"/>
      <c r="G23" s="320"/>
      <c r="H23" s="320"/>
      <c r="I23" s="320"/>
      <c r="J23" s="320"/>
      <c r="K23" s="208"/>
    </row>
    <row r="24" spans="2:11" ht="15" customHeight="1">
      <c r="B24" s="211"/>
      <c r="C24" s="320" t="s">
        <v>1750</v>
      </c>
      <c r="D24" s="320"/>
      <c r="E24" s="320"/>
      <c r="F24" s="320"/>
      <c r="G24" s="320"/>
      <c r="H24" s="320"/>
      <c r="I24" s="320"/>
      <c r="J24" s="320"/>
      <c r="K24" s="208"/>
    </row>
    <row r="25" spans="2:11" ht="15" customHeight="1">
      <c r="B25" s="211"/>
      <c r="C25" s="210"/>
      <c r="D25" s="320" t="s">
        <v>1751</v>
      </c>
      <c r="E25" s="320"/>
      <c r="F25" s="320"/>
      <c r="G25" s="320"/>
      <c r="H25" s="320"/>
      <c r="I25" s="320"/>
      <c r="J25" s="320"/>
      <c r="K25" s="208"/>
    </row>
    <row r="26" spans="2:11" ht="15" customHeight="1">
      <c r="B26" s="211"/>
      <c r="C26" s="212"/>
      <c r="D26" s="320" t="s">
        <v>1752</v>
      </c>
      <c r="E26" s="320"/>
      <c r="F26" s="320"/>
      <c r="G26" s="320"/>
      <c r="H26" s="320"/>
      <c r="I26" s="320"/>
      <c r="J26" s="320"/>
      <c r="K26" s="208"/>
    </row>
    <row r="27" spans="2:11" ht="12.75" customHeight="1">
      <c r="B27" s="211"/>
      <c r="C27" s="212"/>
      <c r="D27" s="212"/>
      <c r="E27" s="212"/>
      <c r="F27" s="212"/>
      <c r="G27" s="212"/>
      <c r="H27" s="212"/>
      <c r="I27" s="212"/>
      <c r="J27" s="212"/>
      <c r="K27" s="208"/>
    </row>
    <row r="28" spans="2:11" ht="15" customHeight="1">
      <c r="B28" s="211"/>
      <c r="C28" s="212"/>
      <c r="D28" s="320" t="s">
        <v>1753</v>
      </c>
      <c r="E28" s="320"/>
      <c r="F28" s="320"/>
      <c r="G28" s="320"/>
      <c r="H28" s="320"/>
      <c r="I28" s="320"/>
      <c r="J28" s="320"/>
      <c r="K28" s="208"/>
    </row>
    <row r="29" spans="2:11" ht="15" customHeight="1">
      <c r="B29" s="211"/>
      <c r="C29" s="212"/>
      <c r="D29" s="320" t="s">
        <v>1754</v>
      </c>
      <c r="E29" s="320"/>
      <c r="F29" s="320"/>
      <c r="G29" s="320"/>
      <c r="H29" s="320"/>
      <c r="I29" s="320"/>
      <c r="J29" s="320"/>
      <c r="K29" s="208"/>
    </row>
    <row r="30" spans="2:11" ht="12.75" customHeight="1">
      <c r="B30" s="211"/>
      <c r="C30" s="212"/>
      <c r="D30" s="212"/>
      <c r="E30" s="212"/>
      <c r="F30" s="212"/>
      <c r="G30" s="212"/>
      <c r="H30" s="212"/>
      <c r="I30" s="212"/>
      <c r="J30" s="212"/>
      <c r="K30" s="208"/>
    </row>
    <row r="31" spans="2:11" ht="15" customHeight="1">
      <c r="B31" s="211"/>
      <c r="C31" s="212"/>
      <c r="D31" s="320" t="s">
        <v>1755</v>
      </c>
      <c r="E31" s="320"/>
      <c r="F31" s="320"/>
      <c r="G31" s="320"/>
      <c r="H31" s="320"/>
      <c r="I31" s="320"/>
      <c r="J31" s="320"/>
      <c r="K31" s="208"/>
    </row>
    <row r="32" spans="2:11" ht="15" customHeight="1">
      <c r="B32" s="211"/>
      <c r="C32" s="212"/>
      <c r="D32" s="320" t="s">
        <v>1756</v>
      </c>
      <c r="E32" s="320"/>
      <c r="F32" s="320"/>
      <c r="G32" s="320"/>
      <c r="H32" s="320"/>
      <c r="I32" s="320"/>
      <c r="J32" s="320"/>
      <c r="K32" s="208"/>
    </row>
    <row r="33" spans="2:11" ht="15" customHeight="1">
      <c r="B33" s="211"/>
      <c r="C33" s="212"/>
      <c r="D33" s="320" t="s">
        <v>1757</v>
      </c>
      <c r="E33" s="320"/>
      <c r="F33" s="320"/>
      <c r="G33" s="320"/>
      <c r="H33" s="320"/>
      <c r="I33" s="320"/>
      <c r="J33" s="320"/>
      <c r="K33" s="208"/>
    </row>
    <row r="34" spans="2:11" ht="15" customHeight="1">
      <c r="B34" s="211"/>
      <c r="C34" s="212"/>
      <c r="D34" s="210"/>
      <c r="E34" s="214" t="s">
        <v>125</v>
      </c>
      <c r="F34" s="210"/>
      <c r="G34" s="320" t="s">
        <v>1758</v>
      </c>
      <c r="H34" s="320"/>
      <c r="I34" s="320"/>
      <c r="J34" s="320"/>
      <c r="K34" s="208"/>
    </row>
    <row r="35" spans="2:11" ht="30.75" customHeight="1">
      <c r="B35" s="211"/>
      <c r="C35" s="212"/>
      <c r="D35" s="210"/>
      <c r="E35" s="214" t="s">
        <v>1759</v>
      </c>
      <c r="F35" s="210"/>
      <c r="G35" s="320" t="s">
        <v>1760</v>
      </c>
      <c r="H35" s="320"/>
      <c r="I35" s="320"/>
      <c r="J35" s="320"/>
      <c r="K35" s="208"/>
    </row>
    <row r="36" spans="2:11" ht="15" customHeight="1">
      <c r="B36" s="211"/>
      <c r="C36" s="212"/>
      <c r="D36" s="210"/>
      <c r="E36" s="214" t="s">
        <v>53</v>
      </c>
      <c r="F36" s="210"/>
      <c r="G36" s="320" t="s">
        <v>1761</v>
      </c>
      <c r="H36" s="320"/>
      <c r="I36" s="320"/>
      <c r="J36" s="320"/>
      <c r="K36" s="208"/>
    </row>
    <row r="37" spans="2:11" ht="15" customHeight="1">
      <c r="B37" s="211"/>
      <c r="C37" s="212"/>
      <c r="D37" s="210"/>
      <c r="E37" s="214" t="s">
        <v>126</v>
      </c>
      <c r="F37" s="210"/>
      <c r="G37" s="320" t="s">
        <v>1762</v>
      </c>
      <c r="H37" s="320"/>
      <c r="I37" s="320"/>
      <c r="J37" s="320"/>
      <c r="K37" s="208"/>
    </row>
    <row r="38" spans="2:11" ht="15" customHeight="1">
      <c r="B38" s="211"/>
      <c r="C38" s="212"/>
      <c r="D38" s="210"/>
      <c r="E38" s="214" t="s">
        <v>127</v>
      </c>
      <c r="F38" s="210"/>
      <c r="G38" s="320" t="s">
        <v>1763</v>
      </c>
      <c r="H38" s="320"/>
      <c r="I38" s="320"/>
      <c r="J38" s="320"/>
      <c r="K38" s="208"/>
    </row>
    <row r="39" spans="2:11" ht="15" customHeight="1">
      <c r="B39" s="211"/>
      <c r="C39" s="212"/>
      <c r="D39" s="210"/>
      <c r="E39" s="214" t="s">
        <v>128</v>
      </c>
      <c r="F39" s="210"/>
      <c r="G39" s="320" t="s">
        <v>1764</v>
      </c>
      <c r="H39" s="320"/>
      <c r="I39" s="320"/>
      <c r="J39" s="320"/>
      <c r="K39" s="208"/>
    </row>
    <row r="40" spans="2:11" ht="15" customHeight="1">
      <c r="B40" s="211"/>
      <c r="C40" s="212"/>
      <c r="D40" s="210"/>
      <c r="E40" s="214" t="s">
        <v>1765</v>
      </c>
      <c r="F40" s="210"/>
      <c r="G40" s="320" t="s">
        <v>1766</v>
      </c>
      <c r="H40" s="320"/>
      <c r="I40" s="320"/>
      <c r="J40" s="320"/>
      <c r="K40" s="208"/>
    </row>
    <row r="41" spans="2:11" ht="15" customHeight="1">
      <c r="B41" s="211"/>
      <c r="C41" s="212"/>
      <c r="D41" s="210"/>
      <c r="E41" s="214"/>
      <c r="F41" s="210"/>
      <c r="G41" s="320" t="s">
        <v>1767</v>
      </c>
      <c r="H41" s="320"/>
      <c r="I41" s="320"/>
      <c r="J41" s="320"/>
      <c r="K41" s="208"/>
    </row>
    <row r="42" spans="2:11" ht="15" customHeight="1">
      <c r="B42" s="211"/>
      <c r="C42" s="212"/>
      <c r="D42" s="210"/>
      <c r="E42" s="214" t="s">
        <v>1768</v>
      </c>
      <c r="F42" s="210"/>
      <c r="G42" s="320" t="s">
        <v>1769</v>
      </c>
      <c r="H42" s="320"/>
      <c r="I42" s="320"/>
      <c r="J42" s="320"/>
      <c r="K42" s="208"/>
    </row>
    <row r="43" spans="2:11" ht="15" customHeight="1">
      <c r="B43" s="211"/>
      <c r="C43" s="212"/>
      <c r="D43" s="210"/>
      <c r="E43" s="214" t="s">
        <v>130</v>
      </c>
      <c r="F43" s="210"/>
      <c r="G43" s="320" t="s">
        <v>1770</v>
      </c>
      <c r="H43" s="320"/>
      <c r="I43" s="320"/>
      <c r="J43" s="320"/>
      <c r="K43" s="208"/>
    </row>
    <row r="44" spans="2:11" ht="12.75" customHeight="1">
      <c r="B44" s="211"/>
      <c r="C44" s="212"/>
      <c r="D44" s="210"/>
      <c r="E44" s="210"/>
      <c r="F44" s="210"/>
      <c r="G44" s="210"/>
      <c r="H44" s="210"/>
      <c r="I44" s="210"/>
      <c r="J44" s="210"/>
      <c r="K44" s="208"/>
    </row>
    <row r="45" spans="2:11" ht="15" customHeight="1">
      <c r="B45" s="211"/>
      <c r="C45" s="212"/>
      <c r="D45" s="320" t="s">
        <v>1771</v>
      </c>
      <c r="E45" s="320"/>
      <c r="F45" s="320"/>
      <c r="G45" s="320"/>
      <c r="H45" s="320"/>
      <c r="I45" s="320"/>
      <c r="J45" s="320"/>
      <c r="K45" s="208"/>
    </row>
    <row r="46" spans="2:11" ht="15" customHeight="1">
      <c r="B46" s="211"/>
      <c r="C46" s="212"/>
      <c r="D46" s="212"/>
      <c r="E46" s="320" t="s">
        <v>1772</v>
      </c>
      <c r="F46" s="320"/>
      <c r="G46" s="320"/>
      <c r="H46" s="320"/>
      <c r="I46" s="320"/>
      <c r="J46" s="320"/>
      <c r="K46" s="208"/>
    </row>
    <row r="47" spans="2:11" ht="15" customHeight="1">
      <c r="B47" s="211"/>
      <c r="C47" s="212"/>
      <c r="D47" s="212"/>
      <c r="E47" s="320" t="s">
        <v>1773</v>
      </c>
      <c r="F47" s="320"/>
      <c r="G47" s="320"/>
      <c r="H47" s="320"/>
      <c r="I47" s="320"/>
      <c r="J47" s="320"/>
      <c r="K47" s="208"/>
    </row>
    <row r="48" spans="2:11" ht="15" customHeight="1">
      <c r="B48" s="211"/>
      <c r="C48" s="212"/>
      <c r="D48" s="212"/>
      <c r="E48" s="320" t="s">
        <v>1774</v>
      </c>
      <c r="F48" s="320"/>
      <c r="G48" s="320"/>
      <c r="H48" s="320"/>
      <c r="I48" s="320"/>
      <c r="J48" s="320"/>
      <c r="K48" s="208"/>
    </row>
    <row r="49" spans="2:11" ht="15" customHeight="1">
      <c r="B49" s="211"/>
      <c r="C49" s="212"/>
      <c r="D49" s="320" t="s">
        <v>1775</v>
      </c>
      <c r="E49" s="320"/>
      <c r="F49" s="320"/>
      <c r="G49" s="320"/>
      <c r="H49" s="320"/>
      <c r="I49" s="320"/>
      <c r="J49" s="320"/>
      <c r="K49" s="208"/>
    </row>
    <row r="50" spans="2:11" ht="25.5" customHeight="1">
      <c r="B50" s="207"/>
      <c r="C50" s="324" t="s">
        <v>1776</v>
      </c>
      <c r="D50" s="324"/>
      <c r="E50" s="324"/>
      <c r="F50" s="324"/>
      <c r="G50" s="324"/>
      <c r="H50" s="324"/>
      <c r="I50" s="324"/>
      <c r="J50" s="324"/>
      <c r="K50" s="208"/>
    </row>
    <row r="51" spans="2:11" ht="5.25" customHeight="1">
      <c r="B51" s="207"/>
      <c r="C51" s="209"/>
      <c r="D51" s="209"/>
      <c r="E51" s="209"/>
      <c r="F51" s="209"/>
      <c r="G51" s="209"/>
      <c r="H51" s="209"/>
      <c r="I51" s="209"/>
      <c r="J51" s="209"/>
      <c r="K51" s="208"/>
    </row>
    <row r="52" spans="2:11" ht="15" customHeight="1">
      <c r="B52" s="207"/>
      <c r="C52" s="320" t="s">
        <v>1777</v>
      </c>
      <c r="D52" s="320"/>
      <c r="E52" s="320"/>
      <c r="F52" s="320"/>
      <c r="G52" s="320"/>
      <c r="H52" s="320"/>
      <c r="I52" s="320"/>
      <c r="J52" s="320"/>
      <c r="K52" s="208"/>
    </row>
    <row r="53" spans="2:11" ht="15" customHeight="1">
      <c r="B53" s="207"/>
      <c r="C53" s="320" t="s">
        <v>1778</v>
      </c>
      <c r="D53" s="320"/>
      <c r="E53" s="320"/>
      <c r="F53" s="320"/>
      <c r="G53" s="320"/>
      <c r="H53" s="320"/>
      <c r="I53" s="320"/>
      <c r="J53" s="320"/>
      <c r="K53" s="208"/>
    </row>
    <row r="54" spans="2:11" ht="12.75" customHeight="1">
      <c r="B54" s="207"/>
      <c r="C54" s="210"/>
      <c r="D54" s="210"/>
      <c r="E54" s="210"/>
      <c r="F54" s="210"/>
      <c r="G54" s="210"/>
      <c r="H54" s="210"/>
      <c r="I54" s="210"/>
      <c r="J54" s="210"/>
      <c r="K54" s="208"/>
    </row>
    <row r="55" spans="2:11" ht="15" customHeight="1">
      <c r="B55" s="207"/>
      <c r="C55" s="320" t="s">
        <v>1779</v>
      </c>
      <c r="D55" s="320"/>
      <c r="E55" s="320"/>
      <c r="F55" s="320"/>
      <c r="G55" s="320"/>
      <c r="H55" s="320"/>
      <c r="I55" s="320"/>
      <c r="J55" s="320"/>
      <c r="K55" s="208"/>
    </row>
    <row r="56" spans="2:11" ht="15" customHeight="1">
      <c r="B56" s="207"/>
      <c r="C56" s="212"/>
      <c r="D56" s="320" t="s">
        <v>1780</v>
      </c>
      <c r="E56" s="320"/>
      <c r="F56" s="320"/>
      <c r="G56" s="320"/>
      <c r="H56" s="320"/>
      <c r="I56" s="320"/>
      <c r="J56" s="320"/>
      <c r="K56" s="208"/>
    </row>
    <row r="57" spans="2:11" ht="15" customHeight="1">
      <c r="B57" s="207"/>
      <c r="C57" s="212"/>
      <c r="D57" s="320" t="s">
        <v>1781</v>
      </c>
      <c r="E57" s="320"/>
      <c r="F57" s="320"/>
      <c r="G57" s="320"/>
      <c r="H57" s="320"/>
      <c r="I57" s="320"/>
      <c r="J57" s="320"/>
      <c r="K57" s="208"/>
    </row>
    <row r="58" spans="2:11" ht="15" customHeight="1">
      <c r="B58" s="207"/>
      <c r="C58" s="212"/>
      <c r="D58" s="320" t="s">
        <v>1782</v>
      </c>
      <c r="E58" s="320"/>
      <c r="F58" s="320"/>
      <c r="G58" s="320"/>
      <c r="H58" s="320"/>
      <c r="I58" s="320"/>
      <c r="J58" s="320"/>
      <c r="K58" s="208"/>
    </row>
    <row r="59" spans="2:11" ht="15" customHeight="1">
      <c r="B59" s="207"/>
      <c r="C59" s="212"/>
      <c r="D59" s="320" t="s">
        <v>1783</v>
      </c>
      <c r="E59" s="320"/>
      <c r="F59" s="320"/>
      <c r="G59" s="320"/>
      <c r="H59" s="320"/>
      <c r="I59" s="320"/>
      <c r="J59" s="320"/>
      <c r="K59" s="208"/>
    </row>
    <row r="60" spans="2:11" ht="15" customHeight="1">
      <c r="B60" s="207"/>
      <c r="C60" s="212"/>
      <c r="D60" s="321" t="s">
        <v>1784</v>
      </c>
      <c r="E60" s="321"/>
      <c r="F60" s="321"/>
      <c r="G60" s="321"/>
      <c r="H60" s="321"/>
      <c r="I60" s="321"/>
      <c r="J60" s="321"/>
      <c r="K60" s="208"/>
    </row>
    <row r="61" spans="2:11" ht="15" customHeight="1">
      <c r="B61" s="207"/>
      <c r="C61" s="212"/>
      <c r="D61" s="320" t="s">
        <v>1785</v>
      </c>
      <c r="E61" s="320"/>
      <c r="F61" s="320"/>
      <c r="G61" s="320"/>
      <c r="H61" s="320"/>
      <c r="I61" s="320"/>
      <c r="J61" s="320"/>
      <c r="K61" s="208"/>
    </row>
    <row r="62" spans="2:11" ht="12.75" customHeight="1">
      <c r="B62" s="207"/>
      <c r="C62" s="212"/>
      <c r="D62" s="212"/>
      <c r="E62" s="215"/>
      <c r="F62" s="212"/>
      <c r="G62" s="212"/>
      <c r="H62" s="212"/>
      <c r="I62" s="212"/>
      <c r="J62" s="212"/>
      <c r="K62" s="208"/>
    </row>
    <row r="63" spans="2:11" ht="15" customHeight="1">
      <c r="B63" s="207"/>
      <c r="C63" s="212"/>
      <c r="D63" s="320" t="s">
        <v>1786</v>
      </c>
      <c r="E63" s="320"/>
      <c r="F63" s="320"/>
      <c r="G63" s="320"/>
      <c r="H63" s="320"/>
      <c r="I63" s="320"/>
      <c r="J63" s="320"/>
      <c r="K63" s="208"/>
    </row>
    <row r="64" spans="2:11" ht="15" customHeight="1">
      <c r="B64" s="207"/>
      <c r="C64" s="212"/>
      <c r="D64" s="321" t="s">
        <v>1787</v>
      </c>
      <c r="E64" s="321"/>
      <c r="F64" s="321"/>
      <c r="G64" s="321"/>
      <c r="H64" s="321"/>
      <c r="I64" s="321"/>
      <c r="J64" s="321"/>
      <c r="K64" s="208"/>
    </row>
    <row r="65" spans="2:11" ht="15" customHeight="1">
      <c r="B65" s="207"/>
      <c r="C65" s="212"/>
      <c r="D65" s="320" t="s">
        <v>1788</v>
      </c>
      <c r="E65" s="320"/>
      <c r="F65" s="320"/>
      <c r="G65" s="320"/>
      <c r="H65" s="320"/>
      <c r="I65" s="320"/>
      <c r="J65" s="320"/>
      <c r="K65" s="208"/>
    </row>
    <row r="66" spans="2:11" ht="15" customHeight="1">
      <c r="B66" s="207"/>
      <c r="C66" s="212"/>
      <c r="D66" s="320" t="s">
        <v>1789</v>
      </c>
      <c r="E66" s="320"/>
      <c r="F66" s="320"/>
      <c r="G66" s="320"/>
      <c r="H66" s="320"/>
      <c r="I66" s="320"/>
      <c r="J66" s="320"/>
      <c r="K66" s="208"/>
    </row>
    <row r="67" spans="2:11" ht="15" customHeight="1">
      <c r="B67" s="207"/>
      <c r="C67" s="212"/>
      <c r="D67" s="320" t="s">
        <v>1790</v>
      </c>
      <c r="E67" s="320"/>
      <c r="F67" s="320"/>
      <c r="G67" s="320"/>
      <c r="H67" s="320"/>
      <c r="I67" s="320"/>
      <c r="J67" s="320"/>
      <c r="K67" s="208"/>
    </row>
    <row r="68" spans="2:11" ht="15" customHeight="1">
      <c r="B68" s="207"/>
      <c r="C68" s="212"/>
      <c r="D68" s="320" t="s">
        <v>1791</v>
      </c>
      <c r="E68" s="320"/>
      <c r="F68" s="320"/>
      <c r="G68" s="320"/>
      <c r="H68" s="320"/>
      <c r="I68" s="320"/>
      <c r="J68" s="320"/>
      <c r="K68" s="208"/>
    </row>
    <row r="69" spans="2:11" ht="12.75" customHeight="1">
      <c r="B69" s="216"/>
      <c r="C69" s="217"/>
      <c r="D69" s="217"/>
      <c r="E69" s="217"/>
      <c r="F69" s="217"/>
      <c r="G69" s="217"/>
      <c r="H69" s="217"/>
      <c r="I69" s="217"/>
      <c r="J69" s="217"/>
      <c r="K69" s="218"/>
    </row>
    <row r="70" spans="2:11" ht="18.75" customHeight="1">
      <c r="B70" s="219"/>
      <c r="C70" s="219"/>
      <c r="D70" s="219"/>
      <c r="E70" s="219"/>
      <c r="F70" s="219"/>
      <c r="G70" s="219"/>
      <c r="H70" s="219"/>
      <c r="I70" s="219"/>
      <c r="J70" s="219"/>
      <c r="K70" s="220"/>
    </row>
    <row r="71" spans="2:11" ht="18.75" customHeight="1">
      <c r="B71" s="220"/>
      <c r="C71" s="220"/>
      <c r="D71" s="220"/>
      <c r="E71" s="220"/>
      <c r="F71" s="220"/>
      <c r="G71" s="220"/>
      <c r="H71" s="220"/>
      <c r="I71" s="220"/>
      <c r="J71" s="220"/>
      <c r="K71" s="220"/>
    </row>
    <row r="72" spans="2:11" ht="7.5" customHeight="1">
      <c r="B72" s="221"/>
      <c r="C72" s="222"/>
      <c r="D72" s="222"/>
      <c r="E72" s="222"/>
      <c r="F72" s="222"/>
      <c r="G72" s="222"/>
      <c r="H72" s="222"/>
      <c r="I72" s="222"/>
      <c r="J72" s="222"/>
      <c r="K72" s="223"/>
    </row>
    <row r="73" spans="2:11" ht="45" customHeight="1">
      <c r="B73" s="224"/>
      <c r="C73" s="322" t="s">
        <v>83</v>
      </c>
      <c r="D73" s="322"/>
      <c r="E73" s="322"/>
      <c r="F73" s="322"/>
      <c r="G73" s="322"/>
      <c r="H73" s="322"/>
      <c r="I73" s="322"/>
      <c r="J73" s="322"/>
      <c r="K73" s="225"/>
    </row>
    <row r="74" spans="2:11" ht="17.25" customHeight="1">
      <c r="B74" s="224"/>
      <c r="C74" s="226" t="s">
        <v>1792</v>
      </c>
      <c r="D74" s="226"/>
      <c r="E74" s="226"/>
      <c r="F74" s="226" t="s">
        <v>1793</v>
      </c>
      <c r="G74" s="227"/>
      <c r="H74" s="226" t="s">
        <v>126</v>
      </c>
      <c r="I74" s="226" t="s">
        <v>57</v>
      </c>
      <c r="J74" s="226" t="s">
        <v>1794</v>
      </c>
      <c r="K74" s="225"/>
    </row>
    <row r="75" spans="2:11" ht="17.25" customHeight="1">
      <c r="B75" s="224"/>
      <c r="C75" s="228" t="s">
        <v>1795</v>
      </c>
      <c r="D75" s="228"/>
      <c r="E75" s="228"/>
      <c r="F75" s="229" t="s">
        <v>1796</v>
      </c>
      <c r="G75" s="230"/>
      <c r="H75" s="228"/>
      <c r="I75" s="228"/>
      <c r="J75" s="228" t="s">
        <v>1797</v>
      </c>
      <c r="K75" s="225"/>
    </row>
    <row r="76" spans="2:11" ht="5.25" customHeight="1">
      <c r="B76" s="224"/>
      <c r="C76" s="231"/>
      <c r="D76" s="231"/>
      <c r="E76" s="231"/>
      <c r="F76" s="231"/>
      <c r="G76" s="232"/>
      <c r="H76" s="231"/>
      <c r="I76" s="231"/>
      <c r="J76" s="231"/>
      <c r="K76" s="225"/>
    </row>
    <row r="77" spans="2:11" ht="15" customHeight="1">
      <c r="B77" s="224"/>
      <c r="C77" s="214" t="s">
        <v>53</v>
      </c>
      <c r="D77" s="231"/>
      <c r="E77" s="231"/>
      <c r="F77" s="233" t="s">
        <v>1798</v>
      </c>
      <c r="G77" s="232"/>
      <c r="H77" s="214" t="s">
        <v>1799</v>
      </c>
      <c r="I77" s="214" t="s">
        <v>1800</v>
      </c>
      <c r="J77" s="214">
        <v>20</v>
      </c>
      <c r="K77" s="225"/>
    </row>
    <row r="78" spans="2:11" ht="15" customHeight="1">
      <c r="B78" s="224"/>
      <c r="C78" s="214" t="s">
        <v>1801</v>
      </c>
      <c r="D78" s="214"/>
      <c r="E78" s="214"/>
      <c r="F78" s="233" t="s">
        <v>1798</v>
      </c>
      <c r="G78" s="232"/>
      <c r="H78" s="214" t="s">
        <v>1802</v>
      </c>
      <c r="I78" s="214" t="s">
        <v>1800</v>
      </c>
      <c r="J78" s="214">
        <v>120</v>
      </c>
      <c r="K78" s="225"/>
    </row>
    <row r="79" spans="2:11" ht="15" customHeight="1">
      <c r="B79" s="234"/>
      <c r="C79" s="214" t="s">
        <v>1803</v>
      </c>
      <c r="D79" s="214"/>
      <c r="E79" s="214"/>
      <c r="F79" s="233" t="s">
        <v>1804</v>
      </c>
      <c r="G79" s="232"/>
      <c r="H79" s="214" t="s">
        <v>1805</v>
      </c>
      <c r="I79" s="214" t="s">
        <v>1800</v>
      </c>
      <c r="J79" s="214">
        <v>50</v>
      </c>
      <c r="K79" s="225"/>
    </row>
    <row r="80" spans="2:11" ht="15" customHeight="1">
      <c r="B80" s="234"/>
      <c r="C80" s="214" t="s">
        <v>1806</v>
      </c>
      <c r="D80" s="214"/>
      <c r="E80" s="214"/>
      <c r="F80" s="233" t="s">
        <v>1798</v>
      </c>
      <c r="G80" s="232"/>
      <c r="H80" s="214" t="s">
        <v>1807</v>
      </c>
      <c r="I80" s="214" t="s">
        <v>1808</v>
      </c>
      <c r="J80" s="214"/>
      <c r="K80" s="225"/>
    </row>
    <row r="81" spans="2:11" ht="15" customHeight="1">
      <c r="B81" s="234"/>
      <c r="C81" s="235" t="s">
        <v>1809</v>
      </c>
      <c r="D81" s="235"/>
      <c r="E81" s="235"/>
      <c r="F81" s="236" t="s">
        <v>1804</v>
      </c>
      <c r="G81" s="235"/>
      <c r="H81" s="235" t="s">
        <v>1810</v>
      </c>
      <c r="I81" s="235" t="s">
        <v>1800</v>
      </c>
      <c r="J81" s="235">
        <v>15</v>
      </c>
      <c r="K81" s="225"/>
    </row>
    <row r="82" spans="2:11" ht="15" customHeight="1">
      <c r="B82" s="234"/>
      <c r="C82" s="235" t="s">
        <v>1811</v>
      </c>
      <c r="D82" s="235"/>
      <c r="E82" s="235"/>
      <c r="F82" s="236" t="s">
        <v>1804</v>
      </c>
      <c r="G82" s="235"/>
      <c r="H82" s="235" t="s">
        <v>1812</v>
      </c>
      <c r="I82" s="235" t="s">
        <v>1800</v>
      </c>
      <c r="J82" s="235">
        <v>15</v>
      </c>
      <c r="K82" s="225"/>
    </row>
    <row r="83" spans="2:11" ht="15" customHeight="1">
      <c r="B83" s="234"/>
      <c r="C83" s="235" t="s">
        <v>1813</v>
      </c>
      <c r="D83" s="235"/>
      <c r="E83" s="235"/>
      <c r="F83" s="236" t="s">
        <v>1804</v>
      </c>
      <c r="G83" s="235"/>
      <c r="H83" s="235" t="s">
        <v>1814</v>
      </c>
      <c r="I83" s="235" t="s">
        <v>1800</v>
      </c>
      <c r="J83" s="235">
        <v>20</v>
      </c>
      <c r="K83" s="225"/>
    </row>
    <row r="84" spans="2:11" ht="15" customHeight="1">
      <c r="B84" s="234"/>
      <c r="C84" s="235" t="s">
        <v>1815</v>
      </c>
      <c r="D84" s="235"/>
      <c r="E84" s="235"/>
      <c r="F84" s="236" t="s">
        <v>1804</v>
      </c>
      <c r="G84" s="235"/>
      <c r="H84" s="235" t="s">
        <v>1816</v>
      </c>
      <c r="I84" s="235" t="s">
        <v>1800</v>
      </c>
      <c r="J84" s="235">
        <v>20</v>
      </c>
      <c r="K84" s="225"/>
    </row>
    <row r="85" spans="2:11" ht="15" customHeight="1">
      <c r="B85" s="234"/>
      <c r="C85" s="214" t="s">
        <v>1817</v>
      </c>
      <c r="D85" s="214"/>
      <c r="E85" s="214"/>
      <c r="F85" s="233" t="s">
        <v>1804</v>
      </c>
      <c r="G85" s="232"/>
      <c r="H85" s="214" t="s">
        <v>1818</v>
      </c>
      <c r="I85" s="214" t="s">
        <v>1800</v>
      </c>
      <c r="J85" s="214">
        <v>50</v>
      </c>
      <c r="K85" s="225"/>
    </row>
    <row r="86" spans="2:11" ht="15" customHeight="1">
      <c r="B86" s="234"/>
      <c r="C86" s="214" t="s">
        <v>1819</v>
      </c>
      <c r="D86" s="214"/>
      <c r="E86" s="214"/>
      <c r="F86" s="233" t="s">
        <v>1804</v>
      </c>
      <c r="G86" s="232"/>
      <c r="H86" s="214" t="s">
        <v>1820</v>
      </c>
      <c r="I86" s="214" t="s">
        <v>1800</v>
      </c>
      <c r="J86" s="214">
        <v>20</v>
      </c>
      <c r="K86" s="225"/>
    </row>
    <row r="87" spans="2:11" ht="15" customHeight="1">
      <c r="B87" s="234"/>
      <c r="C87" s="214" t="s">
        <v>1821</v>
      </c>
      <c r="D87" s="214"/>
      <c r="E87" s="214"/>
      <c r="F87" s="233" t="s">
        <v>1804</v>
      </c>
      <c r="G87" s="232"/>
      <c r="H87" s="214" t="s">
        <v>1822</v>
      </c>
      <c r="I87" s="214" t="s">
        <v>1800</v>
      </c>
      <c r="J87" s="214">
        <v>20</v>
      </c>
      <c r="K87" s="225"/>
    </row>
    <row r="88" spans="2:11" ht="15" customHeight="1">
      <c r="B88" s="234"/>
      <c r="C88" s="214" t="s">
        <v>1823</v>
      </c>
      <c r="D88" s="214"/>
      <c r="E88" s="214"/>
      <c r="F88" s="233" t="s">
        <v>1804</v>
      </c>
      <c r="G88" s="232"/>
      <c r="H88" s="214" t="s">
        <v>1824</v>
      </c>
      <c r="I88" s="214" t="s">
        <v>1800</v>
      </c>
      <c r="J88" s="214">
        <v>50</v>
      </c>
      <c r="K88" s="225"/>
    </row>
    <row r="89" spans="2:11" ht="15" customHeight="1">
      <c r="B89" s="234"/>
      <c r="C89" s="214" t="s">
        <v>1825</v>
      </c>
      <c r="D89" s="214"/>
      <c r="E89" s="214"/>
      <c r="F89" s="233" t="s">
        <v>1804</v>
      </c>
      <c r="G89" s="232"/>
      <c r="H89" s="214" t="s">
        <v>1825</v>
      </c>
      <c r="I89" s="214" t="s">
        <v>1800</v>
      </c>
      <c r="J89" s="214">
        <v>50</v>
      </c>
      <c r="K89" s="225"/>
    </row>
    <row r="90" spans="2:11" ht="15" customHeight="1">
      <c r="B90" s="234"/>
      <c r="C90" s="214" t="s">
        <v>131</v>
      </c>
      <c r="D90" s="214"/>
      <c r="E90" s="214"/>
      <c r="F90" s="233" t="s">
        <v>1804</v>
      </c>
      <c r="G90" s="232"/>
      <c r="H90" s="214" t="s">
        <v>1826</v>
      </c>
      <c r="I90" s="214" t="s">
        <v>1800</v>
      </c>
      <c r="J90" s="214">
        <v>255</v>
      </c>
      <c r="K90" s="225"/>
    </row>
    <row r="91" spans="2:11" ht="15" customHeight="1">
      <c r="B91" s="234"/>
      <c r="C91" s="214" t="s">
        <v>1827</v>
      </c>
      <c r="D91" s="214"/>
      <c r="E91" s="214"/>
      <c r="F91" s="233" t="s">
        <v>1798</v>
      </c>
      <c r="G91" s="232"/>
      <c r="H91" s="214" t="s">
        <v>1828</v>
      </c>
      <c r="I91" s="214" t="s">
        <v>1829</v>
      </c>
      <c r="J91" s="214"/>
      <c r="K91" s="225"/>
    </row>
    <row r="92" spans="2:11" ht="15" customHeight="1">
      <c r="B92" s="234"/>
      <c r="C92" s="214" t="s">
        <v>1830</v>
      </c>
      <c r="D92" s="214"/>
      <c r="E92" s="214"/>
      <c r="F92" s="233" t="s">
        <v>1798</v>
      </c>
      <c r="G92" s="232"/>
      <c r="H92" s="214" t="s">
        <v>1831</v>
      </c>
      <c r="I92" s="214" t="s">
        <v>1832</v>
      </c>
      <c r="J92" s="214"/>
      <c r="K92" s="225"/>
    </row>
    <row r="93" spans="2:11" ht="15" customHeight="1">
      <c r="B93" s="234"/>
      <c r="C93" s="214" t="s">
        <v>1833</v>
      </c>
      <c r="D93" s="214"/>
      <c r="E93" s="214"/>
      <c r="F93" s="233" t="s">
        <v>1798</v>
      </c>
      <c r="G93" s="232"/>
      <c r="H93" s="214" t="s">
        <v>1833</v>
      </c>
      <c r="I93" s="214" t="s">
        <v>1832</v>
      </c>
      <c r="J93" s="214"/>
      <c r="K93" s="225"/>
    </row>
    <row r="94" spans="2:11" ht="15" customHeight="1">
      <c r="B94" s="234"/>
      <c r="C94" s="214" t="s">
        <v>38</v>
      </c>
      <c r="D94" s="214"/>
      <c r="E94" s="214"/>
      <c r="F94" s="233" t="s">
        <v>1798</v>
      </c>
      <c r="G94" s="232"/>
      <c r="H94" s="214" t="s">
        <v>1834</v>
      </c>
      <c r="I94" s="214" t="s">
        <v>1832</v>
      </c>
      <c r="J94" s="214"/>
      <c r="K94" s="225"/>
    </row>
    <row r="95" spans="2:11" ht="15" customHeight="1">
      <c r="B95" s="234"/>
      <c r="C95" s="214" t="s">
        <v>48</v>
      </c>
      <c r="D95" s="214"/>
      <c r="E95" s="214"/>
      <c r="F95" s="233" t="s">
        <v>1798</v>
      </c>
      <c r="G95" s="232"/>
      <c r="H95" s="214" t="s">
        <v>1835</v>
      </c>
      <c r="I95" s="214" t="s">
        <v>1832</v>
      </c>
      <c r="J95" s="214"/>
      <c r="K95" s="225"/>
    </row>
    <row r="96" spans="2:11" ht="15" customHeight="1">
      <c r="B96" s="237"/>
      <c r="C96" s="238"/>
      <c r="D96" s="238"/>
      <c r="E96" s="238"/>
      <c r="F96" s="238"/>
      <c r="G96" s="238"/>
      <c r="H96" s="238"/>
      <c r="I96" s="238"/>
      <c r="J96" s="238"/>
      <c r="K96" s="239"/>
    </row>
    <row r="97" spans="2:11" ht="18.75" customHeight="1">
      <c r="B97" s="240"/>
      <c r="C97" s="241"/>
      <c r="D97" s="241"/>
      <c r="E97" s="241"/>
      <c r="F97" s="241"/>
      <c r="G97" s="241"/>
      <c r="H97" s="241"/>
      <c r="I97" s="241"/>
      <c r="J97" s="241"/>
      <c r="K97" s="240"/>
    </row>
    <row r="98" spans="2:11" ht="18.75" customHeight="1">
      <c r="B98" s="220"/>
      <c r="C98" s="220"/>
      <c r="D98" s="220"/>
      <c r="E98" s="220"/>
      <c r="F98" s="220"/>
      <c r="G98" s="220"/>
      <c r="H98" s="220"/>
      <c r="I98" s="220"/>
      <c r="J98" s="220"/>
      <c r="K98" s="220"/>
    </row>
    <row r="99" spans="2:11" ht="7.5" customHeight="1">
      <c r="B99" s="221"/>
      <c r="C99" s="222"/>
      <c r="D99" s="222"/>
      <c r="E99" s="222"/>
      <c r="F99" s="222"/>
      <c r="G99" s="222"/>
      <c r="H99" s="222"/>
      <c r="I99" s="222"/>
      <c r="J99" s="222"/>
      <c r="K99" s="223"/>
    </row>
    <row r="100" spans="2:11" ht="45" customHeight="1">
      <c r="B100" s="224"/>
      <c r="C100" s="322" t="s">
        <v>1836</v>
      </c>
      <c r="D100" s="322"/>
      <c r="E100" s="322"/>
      <c r="F100" s="322"/>
      <c r="G100" s="322"/>
      <c r="H100" s="322"/>
      <c r="I100" s="322"/>
      <c r="J100" s="322"/>
      <c r="K100" s="225"/>
    </row>
    <row r="101" spans="2:11" ht="17.25" customHeight="1">
      <c r="B101" s="224"/>
      <c r="C101" s="226" t="s">
        <v>1792</v>
      </c>
      <c r="D101" s="226"/>
      <c r="E101" s="226"/>
      <c r="F101" s="226" t="s">
        <v>1793</v>
      </c>
      <c r="G101" s="227"/>
      <c r="H101" s="226" t="s">
        <v>126</v>
      </c>
      <c r="I101" s="226" t="s">
        <v>57</v>
      </c>
      <c r="J101" s="226" t="s">
        <v>1794</v>
      </c>
      <c r="K101" s="225"/>
    </row>
    <row r="102" spans="2:11" ht="17.25" customHeight="1">
      <c r="B102" s="224"/>
      <c r="C102" s="228" t="s">
        <v>1795</v>
      </c>
      <c r="D102" s="228"/>
      <c r="E102" s="228"/>
      <c r="F102" s="229" t="s">
        <v>1796</v>
      </c>
      <c r="G102" s="230"/>
      <c r="H102" s="228"/>
      <c r="I102" s="228"/>
      <c r="J102" s="228" t="s">
        <v>1797</v>
      </c>
      <c r="K102" s="225"/>
    </row>
    <row r="103" spans="2:11" ht="5.25" customHeight="1">
      <c r="B103" s="224"/>
      <c r="C103" s="226"/>
      <c r="D103" s="226"/>
      <c r="E103" s="226"/>
      <c r="F103" s="226"/>
      <c r="G103" s="242"/>
      <c r="H103" s="226"/>
      <c r="I103" s="226"/>
      <c r="J103" s="226"/>
      <c r="K103" s="225"/>
    </row>
    <row r="104" spans="2:11" ht="15" customHeight="1">
      <c r="B104" s="224"/>
      <c r="C104" s="214" t="s">
        <v>53</v>
      </c>
      <c r="D104" s="231"/>
      <c r="E104" s="231"/>
      <c r="F104" s="233" t="s">
        <v>1798</v>
      </c>
      <c r="G104" s="242"/>
      <c r="H104" s="214" t="s">
        <v>1837</v>
      </c>
      <c r="I104" s="214" t="s">
        <v>1800</v>
      </c>
      <c r="J104" s="214">
        <v>20</v>
      </c>
      <c r="K104" s="225"/>
    </row>
    <row r="105" spans="2:11" ht="15" customHeight="1">
      <c r="B105" s="224"/>
      <c r="C105" s="214" t="s">
        <v>1801</v>
      </c>
      <c r="D105" s="214"/>
      <c r="E105" s="214"/>
      <c r="F105" s="233" t="s">
        <v>1798</v>
      </c>
      <c r="G105" s="214"/>
      <c r="H105" s="214" t="s">
        <v>1837</v>
      </c>
      <c r="I105" s="214" t="s">
        <v>1800</v>
      </c>
      <c r="J105" s="214">
        <v>120</v>
      </c>
      <c r="K105" s="225"/>
    </row>
    <row r="106" spans="2:11" ht="15" customHeight="1">
      <c r="B106" s="234"/>
      <c r="C106" s="214" t="s">
        <v>1803</v>
      </c>
      <c r="D106" s="214"/>
      <c r="E106" s="214"/>
      <c r="F106" s="233" t="s">
        <v>1804</v>
      </c>
      <c r="G106" s="214"/>
      <c r="H106" s="214" t="s">
        <v>1837</v>
      </c>
      <c r="I106" s="214" t="s">
        <v>1800</v>
      </c>
      <c r="J106" s="214">
        <v>50</v>
      </c>
      <c r="K106" s="225"/>
    </row>
    <row r="107" spans="2:11" ht="15" customHeight="1">
      <c r="B107" s="234"/>
      <c r="C107" s="214" t="s">
        <v>1806</v>
      </c>
      <c r="D107" s="214"/>
      <c r="E107" s="214"/>
      <c r="F107" s="233" t="s">
        <v>1798</v>
      </c>
      <c r="G107" s="214"/>
      <c r="H107" s="214" t="s">
        <v>1837</v>
      </c>
      <c r="I107" s="214" t="s">
        <v>1808</v>
      </c>
      <c r="J107" s="214"/>
      <c r="K107" s="225"/>
    </row>
    <row r="108" spans="2:11" ht="15" customHeight="1">
      <c r="B108" s="234"/>
      <c r="C108" s="214" t="s">
        <v>1817</v>
      </c>
      <c r="D108" s="214"/>
      <c r="E108" s="214"/>
      <c r="F108" s="233" t="s">
        <v>1804</v>
      </c>
      <c r="G108" s="214"/>
      <c r="H108" s="214" t="s">
        <v>1837</v>
      </c>
      <c r="I108" s="214" t="s">
        <v>1800</v>
      </c>
      <c r="J108" s="214">
        <v>50</v>
      </c>
      <c r="K108" s="225"/>
    </row>
    <row r="109" spans="2:11" ht="15" customHeight="1">
      <c r="B109" s="234"/>
      <c r="C109" s="214" t="s">
        <v>1825</v>
      </c>
      <c r="D109" s="214"/>
      <c r="E109" s="214"/>
      <c r="F109" s="233" t="s">
        <v>1804</v>
      </c>
      <c r="G109" s="214"/>
      <c r="H109" s="214" t="s">
        <v>1837</v>
      </c>
      <c r="I109" s="214" t="s">
        <v>1800</v>
      </c>
      <c r="J109" s="214">
        <v>50</v>
      </c>
      <c r="K109" s="225"/>
    </row>
    <row r="110" spans="2:11" ht="15" customHeight="1">
      <c r="B110" s="234"/>
      <c r="C110" s="214" t="s">
        <v>1823</v>
      </c>
      <c r="D110" s="214"/>
      <c r="E110" s="214"/>
      <c r="F110" s="233" t="s">
        <v>1804</v>
      </c>
      <c r="G110" s="214"/>
      <c r="H110" s="214" t="s">
        <v>1837</v>
      </c>
      <c r="I110" s="214" t="s">
        <v>1800</v>
      </c>
      <c r="J110" s="214">
        <v>50</v>
      </c>
      <c r="K110" s="225"/>
    </row>
    <row r="111" spans="2:11" ht="15" customHeight="1">
      <c r="B111" s="234"/>
      <c r="C111" s="214" t="s">
        <v>53</v>
      </c>
      <c r="D111" s="214"/>
      <c r="E111" s="214"/>
      <c r="F111" s="233" t="s">
        <v>1798</v>
      </c>
      <c r="G111" s="214"/>
      <c r="H111" s="214" t="s">
        <v>1838</v>
      </c>
      <c r="I111" s="214" t="s">
        <v>1800</v>
      </c>
      <c r="J111" s="214">
        <v>20</v>
      </c>
      <c r="K111" s="225"/>
    </row>
    <row r="112" spans="2:11" ht="15" customHeight="1">
      <c r="B112" s="234"/>
      <c r="C112" s="214" t="s">
        <v>1839</v>
      </c>
      <c r="D112" s="214"/>
      <c r="E112" s="214"/>
      <c r="F112" s="233" t="s">
        <v>1798</v>
      </c>
      <c r="G112" s="214"/>
      <c r="H112" s="214" t="s">
        <v>1840</v>
      </c>
      <c r="I112" s="214" t="s">
        <v>1800</v>
      </c>
      <c r="J112" s="214">
        <v>120</v>
      </c>
      <c r="K112" s="225"/>
    </row>
    <row r="113" spans="2:11" ht="15" customHeight="1">
      <c r="B113" s="234"/>
      <c r="C113" s="214" t="s">
        <v>38</v>
      </c>
      <c r="D113" s="214"/>
      <c r="E113" s="214"/>
      <c r="F113" s="233" t="s">
        <v>1798</v>
      </c>
      <c r="G113" s="214"/>
      <c r="H113" s="214" t="s">
        <v>1841</v>
      </c>
      <c r="I113" s="214" t="s">
        <v>1832</v>
      </c>
      <c r="J113" s="214"/>
      <c r="K113" s="225"/>
    </row>
    <row r="114" spans="2:11" ht="15" customHeight="1">
      <c r="B114" s="234"/>
      <c r="C114" s="214" t="s">
        <v>48</v>
      </c>
      <c r="D114" s="214"/>
      <c r="E114" s="214"/>
      <c r="F114" s="233" t="s">
        <v>1798</v>
      </c>
      <c r="G114" s="214"/>
      <c r="H114" s="214" t="s">
        <v>1842</v>
      </c>
      <c r="I114" s="214" t="s">
        <v>1832</v>
      </c>
      <c r="J114" s="214"/>
      <c r="K114" s="225"/>
    </row>
    <row r="115" spans="2:11" ht="15" customHeight="1">
      <c r="B115" s="234"/>
      <c r="C115" s="214" t="s">
        <v>57</v>
      </c>
      <c r="D115" s="214"/>
      <c r="E115" s="214"/>
      <c r="F115" s="233" t="s">
        <v>1798</v>
      </c>
      <c r="G115" s="214"/>
      <c r="H115" s="214" t="s">
        <v>1843</v>
      </c>
      <c r="I115" s="214" t="s">
        <v>1844</v>
      </c>
      <c r="J115" s="214"/>
      <c r="K115" s="225"/>
    </row>
    <row r="116" spans="2:11" ht="15" customHeight="1">
      <c r="B116" s="237"/>
      <c r="C116" s="243"/>
      <c r="D116" s="243"/>
      <c r="E116" s="243"/>
      <c r="F116" s="243"/>
      <c r="G116" s="243"/>
      <c r="H116" s="243"/>
      <c r="I116" s="243"/>
      <c r="J116" s="243"/>
      <c r="K116" s="239"/>
    </row>
    <row r="117" spans="2:11" ht="18.75" customHeight="1">
      <c r="B117" s="244"/>
      <c r="C117" s="210"/>
      <c r="D117" s="210"/>
      <c r="E117" s="210"/>
      <c r="F117" s="245"/>
      <c r="G117" s="210"/>
      <c r="H117" s="210"/>
      <c r="I117" s="210"/>
      <c r="J117" s="210"/>
      <c r="K117" s="244"/>
    </row>
    <row r="118" spans="2:11" ht="18.75" customHeight="1">
      <c r="B118" s="220"/>
      <c r="C118" s="220"/>
      <c r="D118" s="220"/>
      <c r="E118" s="220"/>
      <c r="F118" s="220"/>
      <c r="G118" s="220"/>
      <c r="H118" s="220"/>
      <c r="I118" s="220"/>
      <c r="J118" s="220"/>
      <c r="K118" s="220"/>
    </row>
    <row r="119" spans="2:11" ht="7.5" customHeight="1">
      <c r="B119" s="246"/>
      <c r="C119" s="247"/>
      <c r="D119" s="247"/>
      <c r="E119" s="247"/>
      <c r="F119" s="247"/>
      <c r="G119" s="247"/>
      <c r="H119" s="247"/>
      <c r="I119" s="247"/>
      <c r="J119" s="247"/>
      <c r="K119" s="248"/>
    </row>
    <row r="120" spans="2:11" ht="45" customHeight="1">
      <c r="B120" s="249"/>
      <c r="C120" s="317" t="s">
        <v>1845</v>
      </c>
      <c r="D120" s="317"/>
      <c r="E120" s="317"/>
      <c r="F120" s="317"/>
      <c r="G120" s="317"/>
      <c r="H120" s="317"/>
      <c r="I120" s="317"/>
      <c r="J120" s="317"/>
      <c r="K120" s="250"/>
    </row>
    <row r="121" spans="2:11" ht="17.25" customHeight="1">
      <c r="B121" s="251"/>
      <c r="C121" s="226" t="s">
        <v>1792</v>
      </c>
      <c r="D121" s="226"/>
      <c r="E121" s="226"/>
      <c r="F121" s="226" t="s">
        <v>1793</v>
      </c>
      <c r="G121" s="227"/>
      <c r="H121" s="226" t="s">
        <v>126</v>
      </c>
      <c r="I121" s="226" t="s">
        <v>57</v>
      </c>
      <c r="J121" s="226" t="s">
        <v>1794</v>
      </c>
      <c r="K121" s="252"/>
    </row>
    <row r="122" spans="2:11" ht="17.25" customHeight="1">
      <c r="B122" s="251"/>
      <c r="C122" s="228" t="s">
        <v>1795</v>
      </c>
      <c r="D122" s="228"/>
      <c r="E122" s="228"/>
      <c r="F122" s="229" t="s">
        <v>1796</v>
      </c>
      <c r="G122" s="230"/>
      <c r="H122" s="228"/>
      <c r="I122" s="228"/>
      <c r="J122" s="228" t="s">
        <v>1797</v>
      </c>
      <c r="K122" s="252"/>
    </row>
    <row r="123" spans="2:11" ht="5.25" customHeight="1">
      <c r="B123" s="253"/>
      <c r="C123" s="231"/>
      <c r="D123" s="231"/>
      <c r="E123" s="231"/>
      <c r="F123" s="231"/>
      <c r="G123" s="214"/>
      <c r="H123" s="231"/>
      <c r="I123" s="231"/>
      <c r="J123" s="231"/>
      <c r="K123" s="254"/>
    </row>
    <row r="124" spans="2:11" ht="15" customHeight="1">
      <c r="B124" s="253"/>
      <c r="C124" s="214" t="s">
        <v>1801</v>
      </c>
      <c r="D124" s="231"/>
      <c r="E124" s="231"/>
      <c r="F124" s="233" t="s">
        <v>1798</v>
      </c>
      <c r="G124" s="214"/>
      <c r="H124" s="214" t="s">
        <v>1837</v>
      </c>
      <c r="I124" s="214" t="s">
        <v>1800</v>
      </c>
      <c r="J124" s="214">
        <v>120</v>
      </c>
      <c r="K124" s="255"/>
    </row>
    <row r="125" spans="2:11" ht="15" customHeight="1">
      <c r="B125" s="253"/>
      <c r="C125" s="214" t="s">
        <v>1846</v>
      </c>
      <c r="D125" s="214"/>
      <c r="E125" s="214"/>
      <c r="F125" s="233" t="s">
        <v>1798</v>
      </c>
      <c r="G125" s="214"/>
      <c r="H125" s="214" t="s">
        <v>1847</v>
      </c>
      <c r="I125" s="214" t="s">
        <v>1800</v>
      </c>
      <c r="J125" s="214" t="s">
        <v>1848</v>
      </c>
      <c r="K125" s="255"/>
    </row>
    <row r="126" spans="2:11" ht="15" customHeight="1">
      <c r="B126" s="253"/>
      <c r="C126" s="214" t="s">
        <v>1747</v>
      </c>
      <c r="D126" s="214"/>
      <c r="E126" s="214"/>
      <c r="F126" s="233" t="s">
        <v>1798</v>
      </c>
      <c r="G126" s="214"/>
      <c r="H126" s="214" t="s">
        <v>1849</v>
      </c>
      <c r="I126" s="214" t="s">
        <v>1800</v>
      </c>
      <c r="J126" s="214" t="s">
        <v>1848</v>
      </c>
      <c r="K126" s="255"/>
    </row>
    <row r="127" spans="2:11" ht="15" customHeight="1">
      <c r="B127" s="253"/>
      <c r="C127" s="214" t="s">
        <v>1809</v>
      </c>
      <c r="D127" s="214"/>
      <c r="E127" s="214"/>
      <c r="F127" s="233" t="s">
        <v>1804</v>
      </c>
      <c r="G127" s="214"/>
      <c r="H127" s="214" t="s">
        <v>1810</v>
      </c>
      <c r="I127" s="214" t="s">
        <v>1800</v>
      </c>
      <c r="J127" s="214">
        <v>15</v>
      </c>
      <c r="K127" s="255"/>
    </row>
    <row r="128" spans="2:11" ht="15" customHeight="1">
      <c r="B128" s="253"/>
      <c r="C128" s="235" t="s">
        <v>1811</v>
      </c>
      <c r="D128" s="235"/>
      <c r="E128" s="235"/>
      <c r="F128" s="236" t="s">
        <v>1804</v>
      </c>
      <c r="G128" s="235"/>
      <c r="H128" s="235" t="s">
        <v>1812</v>
      </c>
      <c r="I128" s="235" t="s">
        <v>1800</v>
      </c>
      <c r="J128" s="235">
        <v>15</v>
      </c>
      <c r="K128" s="255"/>
    </row>
    <row r="129" spans="2:11" ht="15" customHeight="1">
      <c r="B129" s="253"/>
      <c r="C129" s="235" t="s">
        <v>1813</v>
      </c>
      <c r="D129" s="235"/>
      <c r="E129" s="235"/>
      <c r="F129" s="236" t="s">
        <v>1804</v>
      </c>
      <c r="G129" s="235"/>
      <c r="H129" s="235" t="s">
        <v>1814</v>
      </c>
      <c r="I129" s="235" t="s">
        <v>1800</v>
      </c>
      <c r="J129" s="235">
        <v>20</v>
      </c>
      <c r="K129" s="255"/>
    </row>
    <row r="130" spans="2:11" ht="15" customHeight="1">
      <c r="B130" s="253"/>
      <c r="C130" s="235" t="s">
        <v>1815</v>
      </c>
      <c r="D130" s="235"/>
      <c r="E130" s="235"/>
      <c r="F130" s="236" t="s">
        <v>1804</v>
      </c>
      <c r="G130" s="235"/>
      <c r="H130" s="235" t="s">
        <v>1816</v>
      </c>
      <c r="I130" s="235" t="s">
        <v>1800</v>
      </c>
      <c r="J130" s="235">
        <v>20</v>
      </c>
      <c r="K130" s="255"/>
    </row>
    <row r="131" spans="2:11" ht="15" customHeight="1">
      <c r="B131" s="253"/>
      <c r="C131" s="214" t="s">
        <v>1803</v>
      </c>
      <c r="D131" s="214"/>
      <c r="E131" s="214"/>
      <c r="F131" s="233" t="s">
        <v>1804</v>
      </c>
      <c r="G131" s="214"/>
      <c r="H131" s="214" t="s">
        <v>1837</v>
      </c>
      <c r="I131" s="214" t="s">
        <v>1800</v>
      </c>
      <c r="J131" s="214">
        <v>50</v>
      </c>
      <c r="K131" s="255"/>
    </row>
    <row r="132" spans="2:11" ht="15" customHeight="1">
      <c r="B132" s="253"/>
      <c r="C132" s="214" t="s">
        <v>1817</v>
      </c>
      <c r="D132" s="214"/>
      <c r="E132" s="214"/>
      <c r="F132" s="233" t="s">
        <v>1804</v>
      </c>
      <c r="G132" s="214"/>
      <c r="H132" s="214" t="s">
        <v>1837</v>
      </c>
      <c r="I132" s="214" t="s">
        <v>1800</v>
      </c>
      <c r="J132" s="214">
        <v>50</v>
      </c>
      <c r="K132" s="255"/>
    </row>
    <row r="133" spans="2:11" ht="15" customHeight="1">
      <c r="B133" s="253"/>
      <c r="C133" s="214" t="s">
        <v>1823</v>
      </c>
      <c r="D133" s="214"/>
      <c r="E133" s="214"/>
      <c r="F133" s="233" t="s">
        <v>1804</v>
      </c>
      <c r="G133" s="214"/>
      <c r="H133" s="214" t="s">
        <v>1837</v>
      </c>
      <c r="I133" s="214" t="s">
        <v>1800</v>
      </c>
      <c r="J133" s="214">
        <v>50</v>
      </c>
      <c r="K133" s="255"/>
    </row>
    <row r="134" spans="2:11" ht="15" customHeight="1">
      <c r="B134" s="253"/>
      <c r="C134" s="214" t="s">
        <v>1825</v>
      </c>
      <c r="D134" s="214"/>
      <c r="E134" s="214"/>
      <c r="F134" s="233" t="s">
        <v>1804</v>
      </c>
      <c r="G134" s="214"/>
      <c r="H134" s="214" t="s">
        <v>1837</v>
      </c>
      <c r="I134" s="214" t="s">
        <v>1800</v>
      </c>
      <c r="J134" s="214">
        <v>50</v>
      </c>
      <c r="K134" s="255"/>
    </row>
    <row r="135" spans="2:11" ht="15" customHeight="1">
      <c r="B135" s="253"/>
      <c r="C135" s="214" t="s">
        <v>131</v>
      </c>
      <c r="D135" s="214"/>
      <c r="E135" s="214"/>
      <c r="F135" s="233" t="s">
        <v>1804</v>
      </c>
      <c r="G135" s="214"/>
      <c r="H135" s="214" t="s">
        <v>1850</v>
      </c>
      <c r="I135" s="214" t="s">
        <v>1800</v>
      </c>
      <c r="J135" s="214">
        <v>255</v>
      </c>
      <c r="K135" s="255"/>
    </row>
    <row r="136" spans="2:11" ht="15" customHeight="1">
      <c r="B136" s="253"/>
      <c r="C136" s="214" t="s">
        <v>1827</v>
      </c>
      <c r="D136" s="214"/>
      <c r="E136" s="214"/>
      <c r="F136" s="233" t="s">
        <v>1798</v>
      </c>
      <c r="G136" s="214"/>
      <c r="H136" s="214" t="s">
        <v>1851</v>
      </c>
      <c r="I136" s="214" t="s">
        <v>1829</v>
      </c>
      <c r="J136" s="214"/>
      <c r="K136" s="255"/>
    </row>
    <row r="137" spans="2:11" ht="15" customHeight="1">
      <c r="B137" s="253"/>
      <c r="C137" s="214" t="s">
        <v>1830</v>
      </c>
      <c r="D137" s="214"/>
      <c r="E137" s="214"/>
      <c r="F137" s="233" t="s">
        <v>1798</v>
      </c>
      <c r="G137" s="214"/>
      <c r="H137" s="214" t="s">
        <v>1852</v>
      </c>
      <c r="I137" s="214" t="s">
        <v>1832</v>
      </c>
      <c r="J137" s="214"/>
      <c r="K137" s="255"/>
    </row>
    <row r="138" spans="2:11" ht="15" customHeight="1">
      <c r="B138" s="253"/>
      <c r="C138" s="214" t="s">
        <v>1833</v>
      </c>
      <c r="D138" s="214"/>
      <c r="E138" s="214"/>
      <c r="F138" s="233" t="s">
        <v>1798</v>
      </c>
      <c r="G138" s="214"/>
      <c r="H138" s="214" t="s">
        <v>1833</v>
      </c>
      <c r="I138" s="214" t="s">
        <v>1832</v>
      </c>
      <c r="J138" s="214"/>
      <c r="K138" s="255"/>
    </row>
    <row r="139" spans="2:11" ht="15" customHeight="1">
      <c r="B139" s="253"/>
      <c r="C139" s="214" t="s">
        <v>38</v>
      </c>
      <c r="D139" s="214"/>
      <c r="E139" s="214"/>
      <c r="F139" s="233" t="s">
        <v>1798</v>
      </c>
      <c r="G139" s="214"/>
      <c r="H139" s="214" t="s">
        <v>1853</v>
      </c>
      <c r="I139" s="214" t="s">
        <v>1832</v>
      </c>
      <c r="J139" s="214"/>
      <c r="K139" s="255"/>
    </row>
    <row r="140" spans="2:11" ht="15" customHeight="1">
      <c r="B140" s="253"/>
      <c r="C140" s="214" t="s">
        <v>1854</v>
      </c>
      <c r="D140" s="214"/>
      <c r="E140" s="214"/>
      <c r="F140" s="233" t="s">
        <v>1798</v>
      </c>
      <c r="G140" s="214"/>
      <c r="H140" s="214" t="s">
        <v>1855</v>
      </c>
      <c r="I140" s="214" t="s">
        <v>1832</v>
      </c>
      <c r="J140" s="214"/>
      <c r="K140" s="255"/>
    </row>
    <row r="141" spans="2:11" ht="15" customHeight="1">
      <c r="B141" s="256"/>
      <c r="C141" s="257"/>
      <c r="D141" s="257"/>
      <c r="E141" s="257"/>
      <c r="F141" s="257"/>
      <c r="G141" s="257"/>
      <c r="H141" s="257"/>
      <c r="I141" s="257"/>
      <c r="J141" s="257"/>
      <c r="K141" s="258"/>
    </row>
    <row r="142" spans="2:11" ht="18.75" customHeight="1">
      <c r="B142" s="210"/>
      <c r="C142" s="210"/>
      <c r="D142" s="210"/>
      <c r="E142" s="210"/>
      <c r="F142" s="245"/>
      <c r="G142" s="210"/>
      <c r="H142" s="210"/>
      <c r="I142" s="210"/>
      <c r="J142" s="210"/>
      <c r="K142" s="210"/>
    </row>
    <row r="143" spans="2:11" ht="18.75" customHeight="1">
      <c r="B143" s="220"/>
      <c r="C143" s="220"/>
      <c r="D143" s="220"/>
      <c r="E143" s="220"/>
      <c r="F143" s="220"/>
      <c r="G143" s="220"/>
      <c r="H143" s="220"/>
      <c r="I143" s="220"/>
      <c r="J143" s="220"/>
      <c r="K143" s="220"/>
    </row>
    <row r="144" spans="2:11" ht="7.5" customHeight="1">
      <c r="B144" s="221"/>
      <c r="C144" s="222"/>
      <c r="D144" s="222"/>
      <c r="E144" s="222"/>
      <c r="F144" s="222"/>
      <c r="G144" s="222"/>
      <c r="H144" s="222"/>
      <c r="I144" s="222"/>
      <c r="J144" s="222"/>
      <c r="K144" s="223"/>
    </row>
    <row r="145" spans="2:11" ht="45" customHeight="1">
      <c r="B145" s="224"/>
      <c r="C145" s="322" t="s">
        <v>1856</v>
      </c>
      <c r="D145" s="322"/>
      <c r="E145" s="322"/>
      <c r="F145" s="322"/>
      <c r="G145" s="322"/>
      <c r="H145" s="322"/>
      <c r="I145" s="322"/>
      <c r="J145" s="322"/>
      <c r="K145" s="225"/>
    </row>
    <row r="146" spans="2:11" ht="17.25" customHeight="1">
      <c r="B146" s="224"/>
      <c r="C146" s="226" t="s">
        <v>1792</v>
      </c>
      <c r="D146" s="226"/>
      <c r="E146" s="226"/>
      <c r="F146" s="226" t="s">
        <v>1793</v>
      </c>
      <c r="G146" s="227"/>
      <c r="H146" s="226" t="s">
        <v>126</v>
      </c>
      <c r="I146" s="226" t="s">
        <v>57</v>
      </c>
      <c r="J146" s="226" t="s">
        <v>1794</v>
      </c>
      <c r="K146" s="225"/>
    </row>
    <row r="147" spans="2:11" ht="17.25" customHeight="1">
      <c r="B147" s="224"/>
      <c r="C147" s="228" t="s">
        <v>1795</v>
      </c>
      <c r="D147" s="228"/>
      <c r="E147" s="228"/>
      <c r="F147" s="229" t="s">
        <v>1796</v>
      </c>
      <c r="G147" s="230"/>
      <c r="H147" s="228"/>
      <c r="I147" s="228"/>
      <c r="J147" s="228" t="s">
        <v>1797</v>
      </c>
      <c r="K147" s="225"/>
    </row>
    <row r="148" spans="2:11" ht="5.25" customHeight="1">
      <c r="B148" s="234"/>
      <c r="C148" s="231"/>
      <c r="D148" s="231"/>
      <c r="E148" s="231"/>
      <c r="F148" s="231"/>
      <c r="G148" s="232"/>
      <c r="H148" s="231"/>
      <c r="I148" s="231"/>
      <c r="J148" s="231"/>
      <c r="K148" s="255"/>
    </row>
    <row r="149" spans="2:11" ht="15" customHeight="1">
      <c r="B149" s="234"/>
      <c r="C149" s="259" t="s">
        <v>1801</v>
      </c>
      <c r="D149" s="214"/>
      <c r="E149" s="214"/>
      <c r="F149" s="260" t="s">
        <v>1798</v>
      </c>
      <c r="G149" s="214"/>
      <c r="H149" s="259" t="s">
        <v>1837</v>
      </c>
      <c r="I149" s="259" t="s">
        <v>1800</v>
      </c>
      <c r="J149" s="259">
        <v>120</v>
      </c>
      <c r="K149" s="255"/>
    </row>
    <row r="150" spans="2:11" ht="15" customHeight="1">
      <c r="B150" s="234"/>
      <c r="C150" s="259" t="s">
        <v>1846</v>
      </c>
      <c r="D150" s="214"/>
      <c r="E150" s="214"/>
      <c r="F150" s="260" t="s">
        <v>1798</v>
      </c>
      <c r="G150" s="214"/>
      <c r="H150" s="259" t="s">
        <v>1857</v>
      </c>
      <c r="I150" s="259" t="s">
        <v>1800</v>
      </c>
      <c r="J150" s="259" t="s">
        <v>1848</v>
      </c>
      <c r="K150" s="255"/>
    </row>
    <row r="151" spans="2:11" ht="15" customHeight="1">
      <c r="B151" s="234"/>
      <c r="C151" s="259" t="s">
        <v>1747</v>
      </c>
      <c r="D151" s="214"/>
      <c r="E151" s="214"/>
      <c r="F151" s="260" t="s">
        <v>1798</v>
      </c>
      <c r="G151" s="214"/>
      <c r="H151" s="259" t="s">
        <v>1858</v>
      </c>
      <c r="I151" s="259" t="s">
        <v>1800</v>
      </c>
      <c r="J151" s="259" t="s">
        <v>1848</v>
      </c>
      <c r="K151" s="255"/>
    </row>
    <row r="152" spans="2:11" ht="15" customHeight="1">
      <c r="B152" s="234"/>
      <c r="C152" s="259" t="s">
        <v>1803</v>
      </c>
      <c r="D152" s="214"/>
      <c r="E152" s="214"/>
      <c r="F152" s="260" t="s">
        <v>1804</v>
      </c>
      <c r="G152" s="214"/>
      <c r="H152" s="259" t="s">
        <v>1837</v>
      </c>
      <c r="I152" s="259" t="s">
        <v>1800</v>
      </c>
      <c r="J152" s="259">
        <v>50</v>
      </c>
      <c r="K152" s="255"/>
    </row>
    <row r="153" spans="2:11" ht="15" customHeight="1">
      <c r="B153" s="234"/>
      <c r="C153" s="259" t="s">
        <v>1806</v>
      </c>
      <c r="D153" s="214"/>
      <c r="E153" s="214"/>
      <c r="F153" s="260" t="s">
        <v>1798</v>
      </c>
      <c r="G153" s="214"/>
      <c r="H153" s="259" t="s">
        <v>1837</v>
      </c>
      <c r="I153" s="259" t="s">
        <v>1808</v>
      </c>
      <c r="J153" s="259"/>
      <c r="K153" s="255"/>
    </row>
    <row r="154" spans="2:11" ht="15" customHeight="1">
      <c r="B154" s="234"/>
      <c r="C154" s="259" t="s">
        <v>1817</v>
      </c>
      <c r="D154" s="214"/>
      <c r="E154" s="214"/>
      <c r="F154" s="260" t="s">
        <v>1804</v>
      </c>
      <c r="G154" s="214"/>
      <c r="H154" s="259" t="s">
        <v>1837</v>
      </c>
      <c r="I154" s="259" t="s">
        <v>1800</v>
      </c>
      <c r="J154" s="259">
        <v>50</v>
      </c>
      <c r="K154" s="255"/>
    </row>
    <row r="155" spans="2:11" ht="15" customHeight="1">
      <c r="B155" s="234"/>
      <c r="C155" s="259" t="s">
        <v>1825</v>
      </c>
      <c r="D155" s="214"/>
      <c r="E155" s="214"/>
      <c r="F155" s="260" t="s">
        <v>1804</v>
      </c>
      <c r="G155" s="214"/>
      <c r="H155" s="259" t="s">
        <v>1837</v>
      </c>
      <c r="I155" s="259" t="s">
        <v>1800</v>
      </c>
      <c r="J155" s="259">
        <v>50</v>
      </c>
      <c r="K155" s="255"/>
    </row>
    <row r="156" spans="2:11" ht="15" customHeight="1">
      <c r="B156" s="234"/>
      <c r="C156" s="259" t="s">
        <v>1823</v>
      </c>
      <c r="D156" s="214"/>
      <c r="E156" s="214"/>
      <c r="F156" s="260" t="s">
        <v>1804</v>
      </c>
      <c r="G156" s="214"/>
      <c r="H156" s="259" t="s">
        <v>1837</v>
      </c>
      <c r="I156" s="259" t="s">
        <v>1800</v>
      </c>
      <c r="J156" s="259">
        <v>50</v>
      </c>
      <c r="K156" s="255"/>
    </row>
    <row r="157" spans="2:11" ht="15" customHeight="1">
      <c r="B157" s="234"/>
      <c r="C157" s="259" t="s">
        <v>87</v>
      </c>
      <c r="D157" s="214"/>
      <c r="E157" s="214"/>
      <c r="F157" s="260" t="s">
        <v>1798</v>
      </c>
      <c r="G157" s="214"/>
      <c r="H157" s="259" t="s">
        <v>1859</v>
      </c>
      <c r="I157" s="259" t="s">
        <v>1800</v>
      </c>
      <c r="J157" s="259" t="s">
        <v>1860</v>
      </c>
      <c r="K157" s="255"/>
    </row>
    <row r="158" spans="2:11" ht="15" customHeight="1">
      <c r="B158" s="234"/>
      <c r="C158" s="259" t="s">
        <v>1861</v>
      </c>
      <c r="D158" s="214"/>
      <c r="E158" s="214"/>
      <c r="F158" s="260" t="s">
        <v>1798</v>
      </c>
      <c r="G158" s="214"/>
      <c r="H158" s="259" t="s">
        <v>1862</v>
      </c>
      <c r="I158" s="259" t="s">
        <v>1832</v>
      </c>
      <c r="J158" s="259"/>
      <c r="K158" s="255"/>
    </row>
    <row r="159" spans="2:11" ht="15" customHeight="1">
      <c r="B159" s="261"/>
      <c r="C159" s="243"/>
      <c r="D159" s="243"/>
      <c r="E159" s="243"/>
      <c r="F159" s="243"/>
      <c r="G159" s="243"/>
      <c r="H159" s="243"/>
      <c r="I159" s="243"/>
      <c r="J159" s="243"/>
      <c r="K159" s="262"/>
    </row>
    <row r="160" spans="2:11" ht="18.75" customHeight="1">
      <c r="B160" s="210"/>
      <c r="C160" s="214"/>
      <c r="D160" s="214"/>
      <c r="E160" s="214"/>
      <c r="F160" s="233"/>
      <c r="G160" s="214"/>
      <c r="H160" s="214"/>
      <c r="I160" s="214"/>
      <c r="J160" s="214"/>
      <c r="K160" s="210"/>
    </row>
    <row r="161" spans="2:11" ht="18.75" customHeight="1">
      <c r="B161" s="220"/>
      <c r="C161" s="220"/>
      <c r="D161" s="220"/>
      <c r="E161" s="220"/>
      <c r="F161" s="220"/>
      <c r="G161" s="220"/>
      <c r="H161" s="220"/>
      <c r="I161" s="220"/>
      <c r="J161" s="220"/>
      <c r="K161" s="220"/>
    </row>
    <row r="162" spans="2:11" ht="7.5" customHeight="1">
      <c r="B162" s="202"/>
      <c r="C162" s="203"/>
      <c r="D162" s="203"/>
      <c r="E162" s="203"/>
      <c r="F162" s="203"/>
      <c r="G162" s="203"/>
      <c r="H162" s="203"/>
      <c r="I162" s="203"/>
      <c r="J162" s="203"/>
      <c r="K162" s="204"/>
    </row>
    <row r="163" spans="2:11" ht="45" customHeight="1">
      <c r="B163" s="205"/>
      <c r="C163" s="317" t="s">
        <v>1863</v>
      </c>
      <c r="D163" s="317"/>
      <c r="E163" s="317"/>
      <c r="F163" s="317"/>
      <c r="G163" s="317"/>
      <c r="H163" s="317"/>
      <c r="I163" s="317"/>
      <c r="J163" s="317"/>
      <c r="K163" s="206"/>
    </row>
    <row r="164" spans="2:11" ht="17.25" customHeight="1">
      <c r="B164" s="205"/>
      <c r="C164" s="226" t="s">
        <v>1792</v>
      </c>
      <c r="D164" s="226"/>
      <c r="E164" s="226"/>
      <c r="F164" s="226" t="s">
        <v>1793</v>
      </c>
      <c r="G164" s="263"/>
      <c r="H164" s="264" t="s">
        <v>126</v>
      </c>
      <c r="I164" s="264" t="s">
        <v>57</v>
      </c>
      <c r="J164" s="226" t="s">
        <v>1794</v>
      </c>
      <c r="K164" s="206"/>
    </row>
    <row r="165" spans="2:11" ht="17.25" customHeight="1">
      <c r="B165" s="207"/>
      <c r="C165" s="228" t="s">
        <v>1795</v>
      </c>
      <c r="D165" s="228"/>
      <c r="E165" s="228"/>
      <c r="F165" s="229" t="s">
        <v>1796</v>
      </c>
      <c r="G165" s="265"/>
      <c r="H165" s="266"/>
      <c r="I165" s="266"/>
      <c r="J165" s="228" t="s">
        <v>1797</v>
      </c>
      <c r="K165" s="208"/>
    </row>
    <row r="166" spans="2:11" ht="5.25" customHeight="1">
      <c r="B166" s="234"/>
      <c r="C166" s="231"/>
      <c r="D166" s="231"/>
      <c r="E166" s="231"/>
      <c r="F166" s="231"/>
      <c r="G166" s="232"/>
      <c r="H166" s="231"/>
      <c r="I166" s="231"/>
      <c r="J166" s="231"/>
      <c r="K166" s="255"/>
    </row>
    <row r="167" spans="2:11" ht="15" customHeight="1">
      <c r="B167" s="234"/>
      <c r="C167" s="214" t="s">
        <v>1801</v>
      </c>
      <c r="D167" s="214"/>
      <c r="E167" s="214"/>
      <c r="F167" s="233" t="s">
        <v>1798</v>
      </c>
      <c r="G167" s="214"/>
      <c r="H167" s="214" t="s">
        <v>1837</v>
      </c>
      <c r="I167" s="214" t="s">
        <v>1800</v>
      </c>
      <c r="J167" s="214">
        <v>120</v>
      </c>
      <c r="K167" s="255"/>
    </row>
    <row r="168" spans="2:11" ht="15" customHeight="1">
      <c r="B168" s="234"/>
      <c r="C168" s="214" t="s">
        <v>1846</v>
      </c>
      <c r="D168" s="214"/>
      <c r="E168" s="214"/>
      <c r="F168" s="233" t="s">
        <v>1798</v>
      </c>
      <c r="G168" s="214"/>
      <c r="H168" s="214" t="s">
        <v>1847</v>
      </c>
      <c r="I168" s="214" t="s">
        <v>1800</v>
      </c>
      <c r="J168" s="214" t="s">
        <v>1848</v>
      </c>
      <c r="K168" s="255"/>
    </row>
    <row r="169" spans="2:11" ht="15" customHeight="1">
      <c r="B169" s="234"/>
      <c r="C169" s="214" t="s">
        <v>1747</v>
      </c>
      <c r="D169" s="214"/>
      <c r="E169" s="214"/>
      <c r="F169" s="233" t="s">
        <v>1798</v>
      </c>
      <c r="G169" s="214"/>
      <c r="H169" s="214" t="s">
        <v>1864</v>
      </c>
      <c r="I169" s="214" t="s">
        <v>1800</v>
      </c>
      <c r="J169" s="214" t="s">
        <v>1848</v>
      </c>
      <c r="K169" s="255"/>
    </row>
    <row r="170" spans="2:11" ht="15" customHeight="1">
      <c r="B170" s="234"/>
      <c r="C170" s="214" t="s">
        <v>1803</v>
      </c>
      <c r="D170" s="214"/>
      <c r="E170" s="214"/>
      <c r="F170" s="233" t="s">
        <v>1804</v>
      </c>
      <c r="G170" s="214"/>
      <c r="H170" s="214" t="s">
        <v>1864</v>
      </c>
      <c r="I170" s="214" t="s">
        <v>1800</v>
      </c>
      <c r="J170" s="214">
        <v>50</v>
      </c>
      <c r="K170" s="255"/>
    </row>
    <row r="171" spans="2:11" ht="15" customHeight="1">
      <c r="B171" s="234"/>
      <c r="C171" s="214" t="s">
        <v>1806</v>
      </c>
      <c r="D171" s="214"/>
      <c r="E171" s="214"/>
      <c r="F171" s="233" t="s">
        <v>1798</v>
      </c>
      <c r="G171" s="214"/>
      <c r="H171" s="214" t="s">
        <v>1864</v>
      </c>
      <c r="I171" s="214" t="s">
        <v>1808</v>
      </c>
      <c r="J171" s="214"/>
      <c r="K171" s="255"/>
    </row>
    <row r="172" spans="2:11" ht="15" customHeight="1">
      <c r="B172" s="234"/>
      <c r="C172" s="214" t="s">
        <v>1817</v>
      </c>
      <c r="D172" s="214"/>
      <c r="E172" s="214"/>
      <c r="F172" s="233" t="s">
        <v>1804</v>
      </c>
      <c r="G172" s="214"/>
      <c r="H172" s="214" t="s">
        <v>1864</v>
      </c>
      <c r="I172" s="214" t="s">
        <v>1800</v>
      </c>
      <c r="J172" s="214">
        <v>50</v>
      </c>
      <c r="K172" s="255"/>
    </row>
    <row r="173" spans="2:11" ht="15" customHeight="1">
      <c r="B173" s="234"/>
      <c r="C173" s="214" t="s">
        <v>1825</v>
      </c>
      <c r="D173" s="214"/>
      <c r="E173" s="214"/>
      <c r="F173" s="233" t="s">
        <v>1804</v>
      </c>
      <c r="G173" s="214"/>
      <c r="H173" s="214" t="s">
        <v>1864</v>
      </c>
      <c r="I173" s="214" t="s">
        <v>1800</v>
      </c>
      <c r="J173" s="214">
        <v>50</v>
      </c>
      <c r="K173" s="255"/>
    </row>
    <row r="174" spans="2:11" ht="15" customHeight="1">
      <c r="B174" s="234"/>
      <c r="C174" s="214" t="s">
        <v>1823</v>
      </c>
      <c r="D174" s="214"/>
      <c r="E174" s="214"/>
      <c r="F174" s="233" t="s">
        <v>1804</v>
      </c>
      <c r="G174" s="214"/>
      <c r="H174" s="214" t="s">
        <v>1864</v>
      </c>
      <c r="I174" s="214" t="s">
        <v>1800</v>
      </c>
      <c r="J174" s="214">
        <v>50</v>
      </c>
      <c r="K174" s="255"/>
    </row>
    <row r="175" spans="2:11" ht="15" customHeight="1">
      <c r="B175" s="234"/>
      <c r="C175" s="214" t="s">
        <v>125</v>
      </c>
      <c r="D175" s="214"/>
      <c r="E175" s="214"/>
      <c r="F175" s="233" t="s">
        <v>1798</v>
      </c>
      <c r="G175" s="214"/>
      <c r="H175" s="214" t="s">
        <v>1865</v>
      </c>
      <c r="I175" s="214" t="s">
        <v>1866</v>
      </c>
      <c r="J175" s="214"/>
      <c r="K175" s="255"/>
    </row>
    <row r="176" spans="2:11" ht="15" customHeight="1">
      <c r="B176" s="234"/>
      <c r="C176" s="214" t="s">
        <v>57</v>
      </c>
      <c r="D176" s="214"/>
      <c r="E176" s="214"/>
      <c r="F176" s="233" t="s">
        <v>1798</v>
      </c>
      <c r="G176" s="214"/>
      <c r="H176" s="214" t="s">
        <v>1867</v>
      </c>
      <c r="I176" s="214" t="s">
        <v>1868</v>
      </c>
      <c r="J176" s="214">
        <v>1</v>
      </c>
      <c r="K176" s="255"/>
    </row>
    <row r="177" spans="2:11" ht="15" customHeight="1">
      <c r="B177" s="234"/>
      <c r="C177" s="214" t="s">
        <v>53</v>
      </c>
      <c r="D177" s="214"/>
      <c r="E177" s="214"/>
      <c r="F177" s="233" t="s">
        <v>1798</v>
      </c>
      <c r="G177" s="214"/>
      <c r="H177" s="214" t="s">
        <v>1869</v>
      </c>
      <c r="I177" s="214" t="s">
        <v>1800</v>
      </c>
      <c r="J177" s="214">
        <v>20</v>
      </c>
      <c r="K177" s="255"/>
    </row>
    <row r="178" spans="2:11" ht="15" customHeight="1">
      <c r="B178" s="234"/>
      <c r="C178" s="214" t="s">
        <v>126</v>
      </c>
      <c r="D178" s="214"/>
      <c r="E178" s="214"/>
      <c r="F178" s="233" t="s">
        <v>1798</v>
      </c>
      <c r="G178" s="214"/>
      <c r="H178" s="214" t="s">
        <v>1870</v>
      </c>
      <c r="I178" s="214" t="s">
        <v>1800</v>
      </c>
      <c r="J178" s="214">
        <v>255</v>
      </c>
      <c r="K178" s="255"/>
    </row>
    <row r="179" spans="2:11" ht="15" customHeight="1">
      <c r="B179" s="234"/>
      <c r="C179" s="214" t="s">
        <v>127</v>
      </c>
      <c r="D179" s="214"/>
      <c r="E179" s="214"/>
      <c r="F179" s="233" t="s">
        <v>1798</v>
      </c>
      <c r="G179" s="214"/>
      <c r="H179" s="214" t="s">
        <v>1763</v>
      </c>
      <c r="I179" s="214" t="s">
        <v>1800</v>
      </c>
      <c r="J179" s="214">
        <v>10</v>
      </c>
      <c r="K179" s="255"/>
    </row>
    <row r="180" spans="2:11" ht="15" customHeight="1">
      <c r="B180" s="234"/>
      <c r="C180" s="214" t="s">
        <v>128</v>
      </c>
      <c r="D180" s="214"/>
      <c r="E180" s="214"/>
      <c r="F180" s="233" t="s">
        <v>1798</v>
      </c>
      <c r="G180" s="214"/>
      <c r="H180" s="214" t="s">
        <v>1871</v>
      </c>
      <c r="I180" s="214" t="s">
        <v>1832</v>
      </c>
      <c r="J180" s="214"/>
      <c r="K180" s="255"/>
    </row>
    <row r="181" spans="2:11" ht="15" customHeight="1">
      <c r="B181" s="234"/>
      <c r="C181" s="214" t="s">
        <v>1872</v>
      </c>
      <c r="D181" s="214"/>
      <c r="E181" s="214"/>
      <c r="F181" s="233" t="s">
        <v>1798</v>
      </c>
      <c r="G181" s="214"/>
      <c r="H181" s="214" t="s">
        <v>1873</v>
      </c>
      <c r="I181" s="214" t="s">
        <v>1832</v>
      </c>
      <c r="J181" s="214"/>
      <c r="K181" s="255"/>
    </row>
    <row r="182" spans="2:11" ht="15" customHeight="1">
      <c r="B182" s="234"/>
      <c r="C182" s="214" t="s">
        <v>1861</v>
      </c>
      <c r="D182" s="214"/>
      <c r="E182" s="214"/>
      <c r="F182" s="233" t="s">
        <v>1798</v>
      </c>
      <c r="G182" s="214"/>
      <c r="H182" s="214" t="s">
        <v>1874</v>
      </c>
      <c r="I182" s="214" t="s">
        <v>1832</v>
      </c>
      <c r="J182" s="214"/>
      <c r="K182" s="255"/>
    </row>
    <row r="183" spans="2:11" ht="15" customHeight="1">
      <c r="B183" s="234"/>
      <c r="C183" s="214" t="s">
        <v>130</v>
      </c>
      <c r="D183" s="214"/>
      <c r="E183" s="214"/>
      <c r="F183" s="233" t="s">
        <v>1804</v>
      </c>
      <c r="G183" s="214"/>
      <c r="H183" s="214" t="s">
        <v>1875</v>
      </c>
      <c r="I183" s="214" t="s">
        <v>1800</v>
      </c>
      <c r="J183" s="214">
        <v>50</v>
      </c>
      <c r="K183" s="255"/>
    </row>
    <row r="184" spans="2:11" ht="15" customHeight="1">
      <c r="B184" s="234"/>
      <c r="C184" s="214" t="s">
        <v>1876</v>
      </c>
      <c r="D184" s="214"/>
      <c r="E184" s="214"/>
      <c r="F184" s="233" t="s">
        <v>1804</v>
      </c>
      <c r="G184" s="214"/>
      <c r="H184" s="214" t="s">
        <v>1877</v>
      </c>
      <c r="I184" s="214" t="s">
        <v>1878</v>
      </c>
      <c r="J184" s="214"/>
      <c r="K184" s="255"/>
    </row>
    <row r="185" spans="2:11" ht="15" customHeight="1">
      <c r="B185" s="234"/>
      <c r="C185" s="214" t="s">
        <v>1879</v>
      </c>
      <c r="D185" s="214"/>
      <c r="E185" s="214"/>
      <c r="F185" s="233" t="s">
        <v>1804</v>
      </c>
      <c r="G185" s="214"/>
      <c r="H185" s="214" t="s">
        <v>1880</v>
      </c>
      <c r="I185" s="214" t="s">
        <v>1878</v>
      </c>
      <c r="J185" s="214"/>
      <c r="K185" s="255"/>
    </row>
    <row r="186" spans="2:11" ht="15" customHeight="1">
      <c r="B186" s="234"/>
      <c r="C186" s="214" t="s">
        <v>1881</v>
      </c>
      <c r="D186" s="214"/>
      <c r="E186" s="214"/>
      <c r="F186" s="233" t="s">
        <v>1804</v>
      </c>
      <c r="G186" s="214"/>
      <c r="H186" s="214" t="s">
        <v>1882</v>
      </c>
      <c r="I186" s="214" t="s">
        <v>1878</v>
      </c>
      <c r="J186" s="214"/>
      <c r="K186" s="255"/>
    </row>
    <row r="187" spans="2:11" ht="15" customHeight="1">
      <c r="B187" s="234"/>
      <c r="C187" s="267" t="s">
        <v>1883</v>
      </c>
      <c r="D187" s="214"/>
      <c r="E187" s="214"/>
      <c r="F187" s="233" t="s">
        <v>1804</v>
      </c>
      <c r="G187" s="214"/>
      <c r="H187" s="214" t="s">
        <v>1884</v>
      </c>
      <c r="I187" s="214" t="s">
        <v>1885</v>
      </c>
      <c r="J187" s="268" t="s">
        <v>1886</v>
      </c>
      <c r="K187" s="255"/>
    </row>
    <row r="188" spans="2:11" ht="15" customHeight="1">
      <c r="B188" s="234"/>
      <c r="C188" s="219" t="s">
        <v>42</v>
      </c>
      <c r="D188" s="214"/>
      <c r="E188" s="214"/>
      <c r="F188" s="233" t="s">
        <v>1798</v>
      </c>
      <c r="G188" s="214"/>
      <c r="H188" s="210" t="s">
        <v>1887</v>
      </c>
      <c r="I188" s="214" t="s">
        <v>1888</v>
      </c>
      <c r="J188" s="214"/>
      <c r="K188" s="255"/>
    </row>
    <row r="189" spans="2:11" ht="15" customHeight="1">
      <c r="B189" s="234"/>
      <c r="C189" s="219" t="s">
        <v>1889</v>
      </c>
      <c r="D189" s="214"/>
      <c r="E189" s="214"/>
      <c r="F189" s="233" t="s">
        <v>1798</v>
      </c>
      <c r="G189" s="214"/>
      <c r="H189" s="214" t="s">
        <v>1890</v>
      </c>
      <c r="I189" s="214" t="s">
        <v>1832</v>
      </c>
      <c r="J189" s="214"/>
      <c r="K189" s="255"/>
    </row>
    <row r="190" spans="2:11" ht="15" customHeight="1">
      <c r="B190" s="234"/>
      <c r="C190" s="219" t="s">
        <v>1891</v>
      </c>
      <c r="D190" s="214"/>
      <c r="E190" s="214"/>
      <c r="F190" s="233" t="s">
        <v>1798</v>
      </c>
      <c r="G190" s="214"/>
      <c r="H190" s="214" t="s">
        <v>1892</v>
      </c>
      <c r="I190" s="214" t="s">
        <v>1832</v>
      </c>
      <c r="J190" s="214"/>
      <c r="K190" s="255"/>
    </row>
    <row r="191" spans="2:11" ht="15" customHeight="1">
      <c r="B191" s="234"/>
      <c r="C191" s="219" t="s">
        <v>1708</v>
      </c>
      <c r="D191" s="214"/>
      <c r="E191" s="214"/>
      <c r="F191" s="233" t="s">
        <v>1804</v>
      </c>
      <c r="G191" s="214"/>
      <c r="H191" s="214" t="s">
        <v>1893</v>
      </c>
      <c r="I191" s="214" t="s">
        <v>1832</v>
      </c>
      <c r="J191" s="214"/>
      <c r="K191" s="255"/>
    </row>
    <row r="192" spans="2:11" ht="15" customHeight="1">
      <c r="B192" s="261"/>
      <c r="C192" s="269"/>
      <c r="D192" s="243"/>
      <c r="E192" s="243"/>
      <c r="F192" s="243"/>
      <c r="G192" s="243"/>
      <c r="H192" s="243"/>
      <c r="I192" s="243"/>
      <c r="J192" s="243"/>
      <c r="K192" s="262"/>
    </row>
    <row r="193" spans="2:11" ht="18.75" customHeight="1">
      <c r="B193" s="210"/>
      <c r="C193" s="214"/>
      <c r="D193" s="214"/>
      <c r="E193" s="214"/>
      <c r="F193" s="233"/>
      <c r="G193" s="214"/>
      <c r="H193" s="214"/>
      <c r="I193" s="214"/>
      <c r="J193" s="214"/>
      <c r="K193" s="210"/>
    </row>
    <row r="194" spans="2:11" ht="18.75" customHeight="1">
      <c r="B194" s="210"/>
      <c r="C194" s="214"/>
      <c r="D194" s="214"/>
      <c r="E194" s="214"/>
      <c r="F194" s="233"/>
      <c r="G194" s="214"/>
      <c r="H194" s="214"/>
      <c r="I194" s="214"/>
      <c r="J194" s="214"/>
      <c r="K194" s="210"/>
    </row>
    <row r="195" spans="2:11" ht="18.75" customHeight="1">
      <c r="B195" s="220"/>
      <c r="C195" s="220"/>
      <c r="D195" s="220"/>
      <c r="E195" s="220"/>
      <c r="F195" s="220"/>
      <c r="G195" s="220"/>
      <c r="H195" s="220"/>
      <c r="I195" s="220"/>
      <c r="J195" s="220"/>
      <c r="K195" s="220"/>
    </row>
    <row r="196" spans="2:11">
      <c r="B196" s="202"/>
      <c r="C196" s="203"/>
      <c r="D196" s="203"/>
      <c r="E196" s="203"/>
      <c r="F196" s="203"/>
      <c r="G196" s="203"/>
      <c r="H196" s="203"/>
      <c r="I196" s="203"/>
      <c r="J196" s="203"/>
      <c r="K196" s="204"/>
    </row>
    <row r="197" spans="2:11" ht="21">
      <c r="B197" s="205"/>
      <c r="C197" s="317" t="s">
        <v>1894</v>
      </c>
      <c r="D197" s="317"/>
      <c r="E197" s="317"/>
      <c r="F197" s="317"/>
      <c r="G197" s="317"/>
      <c r="H197" s="317"/>
      <c r="I197" s="317"/>
      <c r="J197" s="317"/>
      <c r="K197" s="206"/>
    </row>
    <row r="198" spans="2:11" ht="25.5" customHeight="1">
      <c r="B198" s="205"/>
      <c r="C198" s="270" t="s">
        <v>1895</v>
      </c>
      <c r="D198" s="270"/>
      <c r="E198" s="270"/>
      <c r="F198" s="270" t="s">
        <v>1896</v>
      </c>
      <c r="G198" s="271"/>
      <c r="H198" s="323" t="s">
        <v>1897</v>
      </c>
      <c r="I198" s="323"/>
      <c r="J198" s="323"/>
      <c r="K198" s="206"/>
    </row>
    <row r="199" spans="2:11" ht="5.25" customHeight="1">
      <c r="B199" s="234"/>
      <c r="C199" s="231"/>
      <c r="D199" s="231"/>
      <c r="E199" s="231"/>
      <c r="F199" s="231"/>
      <c r="G199" s="214"/>
      <c r="H199" s="231"/>
      <c r="I199" s="231"/>
      <c r="J199" s="231"/>
      <c r="K199" s="255"/>
    </row>
    <row r="200" spans="2:11" ht="15" customHeight="1">
      <c r="B200" s="234"/>
      <c r="C200" s="214" t="s">
        <v>1888</v>
      </c>
      <c r="D200" s="214"/>
      <c r="E200" s="214"/>
      <c r="F200" s="233" t="s">
        <v>43</v>
      </c>
      <c r="G200" s="214"/>
      <c r="H200" s="319" t="s">
        <v>1898</v>
      </c>
      <c r="I200" s="319"/>
      <c r="J200" s="319"/>
      <c r="K200" s="255"/>
    </row>
    <row r="201" spans="2:11" ht="15" customHeight="1">
      <c r="B201" s="234"/>
      <c r="C201" s="240"/>
      <c r="D201" s="214"/>
      <c r="E201" s="214"/>
      <c r="F201" s="233" t="s">
        <v>44</v>
      </c>
      <c r="G201" s="214"/>
      <c r="H201" s="319" t="s">
        <v>1899</v>
      </c>
      <c r="I201" s="319"/>
      <c r="J201" s="319"/>
      <c r="K201" s="255"/>
    </row>
    <row r="202" spans="2:11" ht="15" customHeight="1">
      <c r="B202" s="234"/>
      <c r="C202" s="240"/>
      <c r="D202" s="214"/>
      <c r="E202" s="214"/>
      <c r="F202" s="233" t="s">
        <v>47</v>
      </c>
      <c r="G202" s="214"/>
      <c r="H202" s="319" t="s">
        <v>1900</v>
      </c>
      <c r="I202" s="319"/>
      <c r="J202" s="319"/>
      <c r="K202" s="255"/>
    </row>
    <row r="203" spans="2:11" ht="15" customHeight="1">
      <c r="B203" s="234"/>
      <c r="C203" s="214"/>
      <c r="D203" s="214"/>
      <c r="E203" s="214"/>
      <c r="F203" s="233" t="s">
        <v>45</v>
      </c>
      <c r="G203" s="214"/>
      <c r="H203" s="319" t="s">
        <v>1901</v>
      </c>
      <c r="I203" s="319"/>
      <c r="J203" s="319"/>
      <c r="K203" s="255"/>
    </row>
    <row r="204" spans="2:11" ht="15" customHeight="1">
      <c r="B204" s="234"/>
      <c r="C204" s="214"/>
      <c r="D204" s="214"/>
      <c r="E204" s="214"/>
      <c r="F204" s="233" t="s">
        <v>46</v>
      </c>
      <c r="G204" s="214"/>
      <c r="H204" s="319" t="s">
        <v>1902</v>
      </c>
      <c r="I204" s="319"/>
      <c r="J204" s="319"/>
      <c r="K204" s="255"/>
    </row>
    <row r="205" spans="2:11" ht="15" customHeight="1">
      <c r="B205" s="234"/>
      <c r="C205" s="214"/>
      <c r="D205" s="214"/>
      <c r="E205" s="214"/>
      <c r="F205" s="233"/>
      <c r="G205" s="214"/>
      <c r="H205" s="214"/>
      <c r="I205" s="214"/>
      <c r="J205" s="214"/>
      <c r="K205" s="255"/>
    </row>
    <row r="206" spans="2:11" ht="15" customHeight="1">
      <c r="B206" s="234"/>
      <c r="C206" s="214" t="s">
        <v>1844</v>
      </c>
      <c r="D206" s="214"/>
      <c r="E206" s="214"/>
      <c r="F206" s="233" t="s">
        <v>76</v>
      </c>
      <c r="G206" s="214"/>
      <c r="H206" s="319" t="s">
        <v>1903</v>
      </c>
      <c r="I206" s="319"/>
      <c r="J206" s="319"/>
      <c r="K206" s="255"/>
    </row>
    <row r="207" spans="2:11" ht="15" customHeight="1">
      <c r="B207" s="234"/>
      <c r="C207" s="240"/>
      <c r="D207" s="214"/>
      <c r="E207" s="214"/>
      <c r="F207" s="233" t="s">
        <v>1741</v>
      </c>
      <c r="G207" s="214"/>
      <c r="H207" s="319" t="s">
        <v>1742</v>
      </c>
      <c r="I207" s="319"/>
      <c r="J207" s="319"/>
      <c r="K207" s="255"/>
    </row>
    <row r="208" spans="2:11" ht="15" customHeight="1">
      <c r="B208" s="234"/>
      <c r="C208" s="214"/>
      <c r="D208" s="214"/>
      <c r="E208" s="214"/>
      <c r="F208" s="233" t="s">
        <v>1739</v>
      </c>
      <c r="G208" s="214"/>
      <c r="H208" s="319" t="s">
        <v>1904</v>
      </c>
      <c r="I208" s="319"/>
      <c r="J208" s="319"/>
      <c r="K208" s="255"/>
    </row>
    <row r="209" spans="2:11" ht="15" customHeight="1">
      <c r="B209" s="272"/>
      <c r="C209" s="240"/>
      <c r="D209" s="240"/>
      <c r="E209" s="240"/>
      <c r="F209" s="233" t="s">
        <v>1743</v>
      </c>
      <c r="G209" s="219"/>
      <c r="H209" s="318" t="s">
        <v>1744</v>
      </c>
      <c r="I209" s="318"/>
      <c r="J209" s="318"/>
      <c r="K209" s="273"/>
    </row>
    <row r="210" spans="2:11" ht="15" customHeight="1">
      <c r="B210" s="272"/>
      <c r="C210" s="240"/>
      <c r="D210" s="240"/>
      <c r="E210" s="240"/>
      <c r="F210" s="233" t="s">
        <v>1745</v>
      </c>
      <c r="G210" s="219"/>
      <c r="H210" s="318" t="s">
        <v>1905</v>
      </c>
      <c r="I210" s="318"/>
      <c r="J210" s="318"/>
      <c r="K210" s="273"/>
    </row>
    <row r="211" spans="2:11" ht="15" customHeight="1">
      <c r="B211" s="272"/>
      <c r="C211" s="240"/>
      <c r="D211" s="240"/>
      <c r="E211" s="240"/>
      <c r="F211" s="274"/>
      <c r="G211" s="219"/>
      <c r="H211" s="275"/>
      <c r="I211" s="275"/>
      <c r="J211" s="275"/>
      <c r="K211" s="273"/>
    </row>
    <row r="212" spans="2:11" ht="15" customHeight="1">
      <c r="B212" s="272"/>
      <c r="C212" s="214" t="s">
        <v>1868</v>
      </c>
      <c r="D212" s="240"/>
      <c r="E212" s="240"/>
      <c r="F212" s="233">
        <v>1</v>
      </c>
      <c r="G212" s="219"/>
      <c r="H212" s="318" t="s">
        <v>1906</v>
      </c>
      <c r="I212" s="318"/>
      <c r="J212" s="318"/>
      <c r="K212" s="273"/>
    </row>
    <row r="213" spans="2:11" ht="15" customHeight="1">
      <c r="B213" s="272"/>
      <c r="C213" s="240"/>
      <c r="D213" s="240"/>
      <c r="E213" s="240"/>
      <c r="F213" s="233">
        <v>2</v>
      </c>
      <c r="G213" s="219"/>
      <c r="H213" s="318" t="s">
        <v>1907</v>
      </c>
      <c r="I213" s="318"/>
      <c r="J213" s="318"/>
      <c r="K213" s="273"/>
    </row>
    <row r="214" spans="2:11" ht="15" customHeight="1">
      <c r="B214" s="272"/>
      <c r="C214" s="240"/>
      <c r="D214" s="240"/>
      <c r="E214" s="240"/>
      <c r="F214" s="233">
        <v>3</v>
      </c>
      <c r="G214" s="219"/>
      <c r="H214" s="318" t="s">
        <v>1908</v>
      </c>
      <c r="I214" s="318"/>
      <c r="J214" s="318"/>
      <c r="K214" s="273"/>
    </row>
    <row r="215" spans="2:11" ht="15" customHeight="1">
      <c r="B215" s="272"/>
      <c r="C215" s="240"/>
      <c r="D215" s="240"/>
      <c r="E215" s="240"/>
      <c r="F215" s="233">
        <v>4</v>
      </c>
      <c r="G215" s="219"/>
      <c r="H215" s="318" t="s">
        <v>1909</v>
      </c>
      <c r="I215" s="318"/>
      <c r="J215" s="318"/>
      <c r="K215" s="273"/>
    </row>
    <row r="216" spans="2:11" ht="12.75" customHeight="1">
      <c r="B216" s="276"/>
      <c r="C216" s="277"/>
      <c r="D216" s="277"/>
      <c r="E216" s="277"/>
      <c r="F216" s="277"/>
      <c r="G216" s="277"/>
      <c r="H216" s="277"/>
      <c r="I216" s="277"/>
      <c r="J216" s="277"/>
      <c r="K216" s="278"/>
    </row>
  </sheetData>
  <sheetProtection formatCells="0" formatColumns="0" formatRows="0" insertColumns="0" insertRows="0" insertHyperlinks="0" deleteColumns="0" deleteRows="0" sort="0" autoFilter="0" pivotTables="0"/>
  <mergeCells count="77">
    <mergeCell ref="C3:J3"/>
    <mergeCell ref="C4:J4"/>
    <mergeCell ref="C6:J6"/>
    <mergeCell ref="C7:J7"/>
    <mergeCell ref="D11:J11"/>
    <mergeCell ref="D14:J14"/>
    <mergeCell ref="D15:J15"/>
    <mergeCell ref="F16:J16"/>
    <mergeCell ref="F17:J17"/>
    <mergeCell ref="C9:J9"/>
    <mergeCell ref="D10:J10"/>
    <mergeCell ref="D13:J13"/>
    <mergeCell ref="D31:J31"/>
    <mergeCell ref="C24:J24"/>
    <mergeCell ref="D32:J32"/>
    <mergeCell ref="F18:J18"/>
    <mergeCell ref="F21:J21"/>
    <mergeCell ref="C23:J23"/>
    <mergeCell ref="D25:J25"/>
    <mergeCell ref="D26:J26"/>
    <mergeCell ref="D28:J28"/>
    <mergeCell ref="D29:J29"/>
    <mergeCell ref="F19:J19"/>
    <mergeCell ref="F20:J20"/>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stavby</vt:lpstr>
      <vt:lpstr>N18001 - Přístavba jídeln...</vt:lpstr>
      <vt:lpstr>Pokyny pro vyplnění</vt:lpstr>
      <vt:lpstr>'N18001 - Přístavba jídeln...'!Názvy_tisku</vt:lpstr>
      <vt:lpstr>'Rekapitulace stavby'!Názvy_tisku</vt:lpstr>
      <vt:lpstr>'N18001 - Přístavba jídeln...'!Oblast_tisku</vt:lpstr>
      <vt:lpstr>'Pokyny pro vyplnění'!Oblast_tisku</vt:lpstr>
      <vt:lpstr>'Rekapitulace stavby'!Oblast_tisku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LAPTOP-ITEK96EE\Lukáš</dc:creator>
  <cp:lastModifiedBy>Hewlett-Packard Company</cp:lastModifiedBy>
  <cp:lastPrinted>2018-01-17T08:19:18Z</cp:lastPrinted>
  <dcterms:created xsi:type="dcterms:W3CDTF">2018-01-16T10:25:15Z</dcterms:created>
  <dcterms:modified xsi:type="dcterms:W3CDTF">2018-03-16T16:32:21Z</dcterms:modified>
</cp:coreProperties>
</file>