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425"/>
  <workbookPr/>
  <mc:AlternateContent xmlns:mc="http://schemas.openxmlformats.org/markup-compatibility/2006">
    <mc:Choice Requires="x15">
      <x15ac:absPath xmlns:x15ac="http://schemas.microsoft.com/office/spreadsheetml/2010/11/ac" url="C:\Users\bcjir\Desktop\Kostomlaty\PD leden 2019\Kostomlaty pod milešovkou\"/>
    </mc:Choice>
  </mc:AlternateContent>
  <xr:revisionPtr revIDLastSave="0" documentId="13_ncr:1_{B66BAFD1-B6FA-4197-96B9-DFD0633AA83A}" xr6:coauthVersionLast="43" xr6:coauthVersionMax="43" xr10:uidLastSave="{00000000-0000-0000-0000-000000000000}"/>
  <bookViews>
    <workbookView xWindow="-108" yWindow="-108" windowWidth="23256" windowHeight="12576" activeTab="1" xr2:uid="{00000000-000D-0000-FFFF-FFFF00000000}"/>
  </bookViews>
  <sheets>
    <sheet name="Rekapitulace stavby" sheetId="1" r:id="rId1"/>
    <sheet name="190107 - Vo Kostomlaty" sheetId="2" r:id="rId2"/>
  </sheets>
  <definedNames>
    <definedName name="_xlnm.Print_Titles" localSheetId="1">'190107 - Vo Kostomlaty'!$118:$118</definedName>
    <definedName name="_xlnm.Print_Titles" localSheetId="0">'Rekapitulace stavby'!$85:$85</definedName>
    <definedName name="_xlnm.Print_Area" localSheetId="1">'190107 - Vo Kostomlaty'!$C$4:$Q$70,'190107 - Vo Kostomlaty'!$C$76:$Q$103,'190107 - Vo Kostomlaty'!$C$109:$Q$175</definedName>
    <definedName name="_xlnm.Print_Area" localSheetId="0">'Rekapitulace stavby'!$C$4:$AP$70,'Rekapitulace stavby'!$C$76:$AP$92</definedName>
  </definedNames>
  <calcPr calcId="181029"/>
</workbook>
</file>

<file path=xl/calcChain.xml><?xml version="1.0" encoding="utf-8"?>
<calcChain xmlns="http://schemas.openxmlformats.org/spreadsheetml/2006/main">
  <c r="BK172" i="2" l="1"/>
  <c r="BI172" i="2"/>
  <c r="BH172" i="2"/>
  <c r="BG172" i="2"/>
  <c r="BF172" i="2"/>
  <c r="AA172" i="2"/>
  <c r="Y172" i="2"/>
  <c r="Y169" i="2" s="1"/>
  <c r="Y168" i="2" s="1"/>
  <c r="W172" i="2"/>
  <c r="N172" i="2"/>
  <c r="BE172" i="2" s="1"/>
  <c r="AY88" i="1"/>
  <c r="AX88" i="1"/>
  <c r="BI175" i="2"/>
  <c r="BH175" i="2"/>
  <c r="BG175" i="2"/>
  <c r="BF175" i="2"/>
  <c r="AA175" i="2"/>
  <c r="AA174" i="2" s="1"/>
  <c r="Y175" i="2"/>
  <c r="Y174" i="2"/>
  <c r="W175" i="2"/>
  <c r="W174" i="2" s="1"/>
  <c r="BK175" i="2"/>
  <c r="BK174" i="2" s="1"/>
  <c r="N175" i="2"/>
  <c r="BE175" i="2" s="1"/>
  <c r="BI173" i="2"/>
  <c r="BH173" i="2"/>
  <c r="BG173" i="2"/>
  <c r="BF173" i="2"/>
  <c r="AA173" i="2"/>
  <c r="Y173" i="2"/>
  <c r="W173" i="2"/>
  <c r="BK173" i="2"/>
  <c r="N173" i="2"/>
  <c r="BE173" i="2" s="1"/>
  <c r="BI171" i="2"/>
  <c r="BH171" i="2"/>
  <c r="BG171" i="2"/>
  <c r="BF171" i="2"/>
  <c r="AA171" i="2"/>
  <c r="Y171" i="2"/>
  <c r="W171" i="2"/>
  <c r="BK171" i="2"/>
  <c r="N171" i="2"/>
  <c r="BE171" i="2" s="1"/>
  <c r="BI170" i="2"/>
  <c r="BH170" i="2"/>
  <c r="BG170" i="2"/>
  <c r="BF170" i="2"/>
  <c r="AA170" i="2"/>
  <c r="Y170" i="2"/>
  <c r="W170" i="2"/>
  <c r="BK170" i="2"/>
  <c r="BK169" i="2" s="1"/>
  <c r="N169" i="2" s="1"/>
  <c r="N98" i="2" s="1"/>
  <c r="N170" i="2"/>
  <c r="BE170" i="2" s="1"/>
  <c r="BI167" i="2"/>
  <c r="BH167" i="2"/>
  <c r="BG167" i="2"/>
  <c r="BF167" i="2"/>
  <c r="AA167" i="2"/>
  <c r="Y167" i="2"/>
  <c r="W167" i="2"/>
  <c r="BK167" i="2"/>
  <c r="N167" i="2"/>
  <c r="BE167" i="2" s="1"/>
  <c r="BI166" i="2"/>
  <c r="BH166" i="2"/>
  <c r="BG166" i="2"/>
  <c r="BF166" i="2"/>
  <c r="AA166" i="2"/>
  <c r="Y166" i="2"/>
  <c r="W166" i="2"/>
  <c r="BK166" i="2"/>
  <c r="N166" i="2"/>
  <c r="BE166" i="2" s="1"/>
  <c r="BI165" i="2"/>
  <c r="BH165" i="2"/>
  <c r="BG165" i="2"/>
  <c r="BF165" i="2"/>
  <c r="AA165" i="2"/>
  <c r="Y165" i="2"/>
  <c r="W165" i="2"/>
  <c r="BK165" i="2"/>
  <c r="N165" i="2"/>
  <c r="BE165" i="2" s="1"/>
  <c r="BI164" i="2"/>
  <c r="BH164" i="2"/>
  <c r="BG164" i="2"/>
  <c r="BF164" i="2"/>
  <c r="AA164" i="2"/>
  <c r="Y164" i="2"/>
  <c r="W164" i="2"/>
  <c r="BK164" i="2"/>
  <c r="N164" i="2"/>
  <c r="BE164" i="2" s="1"/>
  <c r="BI163" i="2"/>
  <c r="BH163" i="2"/>
  <c r="BG163" i="2"/>
  <c r="BF163" i="2"/>
  <c r="AA163" i="2"/>
  <c r="Y163" i="2"/>
  <c r="W163" i="2"/>
  <c r="BK163" i="2"/>
  <c r="N163" i="2"/>
  <c r="BE163" i="2" s="1"/>
  <c r="BI161" i="2"/>
  <c r="BH161" i="2"/>
  <c r="BG161" i="2"/>
  <c r="BF161" i="2"/>
  <c r="AA161" i="2"/>
  <c r="Y161" i="2"/>
  <c r="W161" i="2"/>
  <c r="BK161" i="2"/>
  <c r="N161" i="2"/>
  <c r="BE161" i="2" s="1"/>
  <c r="BI160" i="2"/>
  <c r="BH160" i="2"/>
  <c r="BG160" i="2"/>
  <c r="BF160" i="2"/>
  <c r="AA160" i="2"/>
  <c r="Y160" i="2"/>
  <c r="W160" i="2"/>
  <c r="BK160" i="2"/>
  <c r="N160" i="2"/>
  <c r="BE160" i="2" s="1"/>
  <c r="BI158" i="2"/>
  <c r="BH158" i="2"/>
  <c r="BG158" i="2"/>
  <c r="BF158" i="2"/>
  <c r="AA158" i="2"/>
  <c r="Y158" i="2"/>
  <c r="W158" i="2"/>
  <c r="BK158" i="2"/>
  <c r="N158" i="2"/>
  <c r="BE158" i="2" s="1"/>
  <c r="BI157" i="2"/>
  <c r="BH157" i="2"/>
  <c r="BG157" i="2"/>
  <c r="BF157" i="2"/>
  <c r="AA157" i="2"/>
  <c r="AA156" i="2" s="1"/>
  <c r="Y157" i="2"/>
  <c r="Y156" i="2" s="1"/>
  <c r="W157" i="2"/>
  <c r="W156" i="2" s="1"/>
  <c r="BK157" i="2"/>
  <c r="BK156" i="2" s="1"/>
  <c r="N156" i="2" s="1"/>
  <c r="N96" i="2" s="1"/>
  <c r="N157" i="2"/>
  <c r="BE157" i="2" s="1"/>
  <c r="BI155" i="2"/>
  <c r="BH155" i="2"/>
  <c r="BG155" i="2"/>
  <c r="BF155" i="2"/>
  <c r="AA155" i="2"/>
  <c r="Y155" i="2"/>
  <c r="W155" i="2"/>
  <c r="BK155" i="2"/>
  <c r="N155" i="2"/>
  <c r="BE155" i="2"/>
  <c r="BI154" i="2"/>
  <c r="BH154" i="2"/>
  <c r="BG154" i="2"/>
  <c r="BF154" i="2"/>
  <c r="AA154" i="2"/>
  <c r="Y154" i="2"/>
  <c r="W154" i="2"/>
  <c r="BK154" i="2"/>
  <c r="N154" i="2"/>
  <c r="BE154" i="2"/>
  <c r="BI153" i="2"/>
  <c r="BH153" i="2"/>
  <c r="BG153" i="2"/>
  <c r="BF153" i="2"/>
  <c r="AA153" i="2"/>
  <c r="Y153" i="2"/>
  <c r="W153" i="2"/>
  <c r="BK153" i="2"/>
  <c r="N153" i="2"/>
  <c r="BE153" i="2"/>
  <c r="BI152" i="2"/>
  <c r="BH152" i="2"/>
  <c r="BG152" i="2"/>
  <c r="BF152" i="2"/>
  <c r="AA152" i="2"/>
  <c r="Y152" i="2"/>
  <c r="W152" i="2"/>
  <c r="BK152" i="2"/>
  <c r="N152" i="2"/>
  <c r="BE152" i="2"/>
  <c r="BI151" i="2"/>
  <c r="BH151" i="2"/>
  <c r="BG151" i="2"/>
  <c r="BF151" i="2"/>
  <c r="AA151" i="2"/>
  <c r="Y151" i="2"/>
  <c r="W151" i="2"/>
  <c r="BK151" i="2"/>
  <c r="N151" i="2"/>
  <c r="BE151" i="2"/>
  <c r="BI150" i="2"/>
  <c r="BH150" i="2"/>
  <c r="BG150" i="2"/>
  <c r="BF150" i="2"/>
  <c r="AA150" i="2"/>
  <c r="Y150" i="2"/>
  <c r="W150" i="2"/>
  <c r="BK150" i="2"/>
  <c r="N150" i="2"/>
  <c r="BE150" i="2"/>
  <c r="BI149" i="2"/>
  <c r="BH149" i="2"/>
  <c r="BG149" i="2"/>
  <c r="BF149" i="2"/>
  <c r="AA149" i="2"/>
  <c r="Y149" i="2"/>
  <c r="W149" i="2"/>
  <c r="BK149" i="2"/>
  <c r="N149" i="2"/>
  <c r="BE149" i="2"/>
  <c r="BI148" i="2"/>
  <c r="BH148" i="2"/>
  <c r="BG148" i="2"/>
  <c r="BF148" i="2"/>
  <c r="AA148" i="2"/>
  <c r="Y148" i="2"/>
  <c r="W148" i="2"/>
  <c r="BK148" i="2"/>
  <c r="N148" i="2"/>
  <c r="BE148" i="2"/>
  <c r="BI147" i="2"/>
  <c r="BH147" i="2"/>
  <c r="BG147" i="2"/>
  <c r="BF147" i="2"/>
  <c r="AA147" i="2"/>
  <c r="Y147" i="2"/>
  <c r="W147" i="2"/>
  <c r="BK147" i="2"/>
  <c r="N147" i="2"/>
  <c r="BE147" i="2"/>
  <c r="BI146" i="2"/>
  <c r="BH146" i="2"/>
  <c r="BG146" i="2"/>
  <c r="BF146" i="2"/>
  <c r="AA146" i="2"/>
  <c r="Y146" i="2"/>
  <c r="W146" i="2"/>
  <c r="BK146" i="2"/>
  <c r="N146" i="2"/>
  <c r="BE146" i="2"/>
  <c r="BI145" i="2"/>
  <c r="BH145" i="2"/>
  <c r="BG145" i="2"/>
  <c r="BF145" i="2"/>
  <c r="AA145" i="2"/>
  <c r="Y145" i="2"/>
  <c r="W145" i="2"/>
  <c r="BK145" i="2"/>
  <c r="N145" i="2"/>
  <c r="BE145" i="2"/>
  <c r="BI144" i="2"/>
  <c r="BH144" i="2"/>
  <c r="BG144" i="2"/>
  <c r="BF144" i="2"/>
  <c r="AA144" i="2"/>
  <c r="Y144" i="2"/>
  <c r="W144" i="2"/>
  <c r="BK144" i="2"/>
  <c r="N144" i="2"/>
  <c r="BE144" i="2"/>
  <c r="BI143" i="2"/>
  <c r="BH143" i="2"/>
  <c r="BG143" i="2"/>
  <c r="BF143" i="2"/>
  <c r="AA143" i="2"/>
  <c r="Y143" i="2"/>
  <c r="W143" i="2"/>
  <c r="BK143" i="2"/>
  <c r="N143" i="2"/>
  <c r="BE143" i="2"/>
  <c r="BI142" i="2"/>
  <c r="BH142" i="2"/>
  <c r="BG142" i="2"/>
  <c r="BF142" i="2"/>
  <c r="AA142" i="2"/>
  <c r="Y142" i="2"/>
  <c r="W142" i="2"/>
  <c r="BK142" i="2"/>
  <c r="N142" i="2"/>
  <c r="BE142" i="2"/>
  <c r="BI141" i="2"/>
  <c r="BH141" i="2"/>
  <c r="BG141" i="2"/>
  <c r="BF141" i="2"/>
  <c r="AA141" i="2"/>
  <c r="AA140" i="2"/>
  <c r="Y141" i="2"/>
  <c r="W141" i="2"/>
  <c r="W140" i="2" s="1"/>
  <c r="BK141" i="2"/>
  <c r="BK140" i="2" s="1"/>
  <c r="N141" i="2"/>
  <c r="BE141" i="2"/>
  <c r="BI138" i="2"/>
  <c r="BH138" i="2"/>
  <c r="BG138" i="2"/>
  <c r="BF138" i="2"/>
  <c r="AA138" i="2"/>
  <c r="Y138" i="2"/>
  <c r="W138" i="2"/>
  <c r="BK138" i="2"/>
  <c r="N138" i="2"/>
  <c r="BE138" i="2"/>
  <c r="BI137" i="2"/>
  <c r="BH137" i="2"/>
  <c r="BG137" i="2"/>
  <c r="BF137" i="2"/>
  <c r="AA137" i="2"/>
  <c r="Y137" i="2"/>
  <c r="W137" i="2"/>
  <c r="BK137" i="2"/>
  <c r="N137" i="2"/>
  <c r="BE137" i="2"/>
  <c r="BI136" i="2"/>
  <c r="BH136" i="2"/>
  <c r="BG136" i="2"/>
  <c r="BF136" i="2"/>
  <c r="AA136" i="2"/>
  <c r="Y136" i="2"/>
  <c r="W136" i="2"/>
  <c r="BK136" i="2"/>
  <c r="N136" i="2"/>
  <c r="BE136" i="2"/>
  <c r="BI135" i="2"/>
  <c r="BH135" i="2"/>
  <c r="BG135" i="2"/>
  <c r="BF135" i="2"/>
  <c r="AA135" i="2"/>
  <c r="Y135" i="2"/>
  <c r="W135" i="2"/>
  <c r="BK135" i="2"/>
  <c r="N135" i="2"/>
  <c r="BE135" i="2"/>
  <c r="BI133" i="2"/>
  <c r="BH133" i="2"/>
  <c r="BG133" i="2"/>
  <c r="BF133" i="2"/>
  <c r="AA133" i="2"/>
  <c r="Y133" i="2"/>
  <c r="W133" i="2"/>
  <c r="BK133" i="2"/>
  <c r="N133" i="2"/>
  <c r="BE133" i="2"/>
  <c r="BI132" i="2"/>
  <c r="BH132" i="2"/>
  <c r="BG132" i="2"/>
  <c r="BF132" i="2"/>
  <c r="AA132" i="2"/>
  <c r="Y132" i="2"/>
  <c r="W132" i="2"/>
  <c r="BK132" i="2"/>
  <c r="N132" i="2"/>
  <c r="BE132" i="2"/>
  <c r="BI131" i="2"/>
  <c r="BH131" i="2"/>
  <c r="BG131" i="2"/>
  <c r="BF131" i="2"/>
  <c r="AA131" i="2"/>
  <c r="Y131" i="2"/>
  <c r="W131" i="2"/>
  <c r="BK131" i="2"/>
  <c r="N131" i="2"/>
  <c r="BE131" i="2"/>
  <c r="BI129" i="2"/>
  <c r="BH129" i="2"/>
  <c r="BG129" i="2"/>
  <c r="BF129" i="2"/>
  <c r="AA129" i="2"/>
  <c r="AA128" i="2"/>
  <c r="AA127" i="2" s="1"/>
  <c r="Y129" i="2"/>
  <c r="W129" i="2"/>
  <c r="W128" i="2" s="1"/>
  <c r="W127" i="2" s="1"/>
  <c r="BK129" i="2"/>
  <c r="BK128" i="2" s="1"/>
  <c r="N129" i="2"/>
  <c r="BE129" i="2"/>
  <c r="BI126" i="2"/>
  <c r="BH126" i="2"/>
  <c r="BG126" i="2"/>
  <c r="BF126" i="2"/>
  <c r="AA126" i="2"/>
  <c r="AA125" i="2"/>
  <c r="Y126" i="2"/>
  <c r="Y125" i="2"/>
  <c r="W126" i="2"/>
  <c r="W125" i="2"/>
  <c r="BK126" i="2"/>
  <c r="BK125" i="2"/>
  <c r="N125" i="2" s="1"/>
  <c r="N91" i="2" s="1"/>
  <c r="N126" i="2"/>
  <c r="BE126" i="2" s="1"/>
  <c r="BI124" i="2"/>
  <c r="BH124" i="2"/>
  <c r="BG124" i="2"/>
  <c r="BF124" i="2"/>
  <c r="AA124" i="2"/>
  <c r="AA123" i="2" s="1"/>
  <c r="Y124" i="2"/>
  <c r="Y123" i="2" s="1"/>
  <c r="W124" i="2"/>
  <c r="W123" i="2" s="1"/>
  <c r="BK124" i="2"/>
  <c r="BK123" i="2" s="1"/>
  <c r="N123" i="2" s="1"/>
  <c r="N90" i="2" s="1"/>
  <c r="N124" i="2"/>
  <c r="BE124" i="2" s="1"/>
  <c r="BI122" i="2"/>
  <c r="BH122" i="2"/>
  <c r="BG122" i="2"/>
  <c r="H33" i="2" s="1"/>
  <c r="BB88" i="1" s="1"/>
  <c r="BB87" i="1" s="1"/>
  <c r="BF122" i="2"/>
  <c r="M32" i="2" s="1"/>
  <c r="AW88" i="1" s="1"/>
  <c r="AA122" i="2"/>
  <c r="AA121" i="2"/>
  <c r="Y122" i="2"/>
  <c r="Y121" i="2"/>
  <c r="W122" i="2"/>
  <c r="W121" i="2"/>
  <c r="BK122" i="2"/>
  <c r="BK121" i="2" s="1"/>
  <c r="N122" i="2"/>
  <c r="BE122" i="2" s="1"/>
  <c r="M116" i="2"/>
  <c r="F113" i="2"/>
  <c r="F111" i="2"/>
  <c r="M27" i="2"/>
  <c r="AS88" i="1" s="1"/>
  <c r="AS87" i="1" s="1"/>
  <c r="M83" i="2"/>
  <c r="F80" i="2"/>
  <c r="F78" i="2"/>
  <c r="O17" i="2"/>
  <c r="E17" i="2"/>
  <c r="M115" i="2" s="1"/>
  <c r="O16" i="2"/>
  <c r="O14" i="2"/>
  <c r="E14" i="2"/>
  <c r="F116" i="2" s="1"/>
  <c r="O13" i="2"/>
  <c r="O11" i="2"/>
  <c r="E11" i="2"/>
  <c r="F115" i="2" s="1"/>
  <c r="O10" i="2"/>
  <c r="O8" i="2"/>
  <c r="M113" i="2" s="1"/>
  <c r="AK27" i="1"/>
  <c r="AM83" i="1"/>
  <c r="L83" i="1"/>
  <c r="AM82" i="1"/>
  <c r="L82" i="1"/>
  <c r="AM80" i="1"/>
  <c r="L80" i="1"/>
  <c r="L78" i="1"/>
  <c r="L77" i="1"/>
  <c r="H35" i="2" l="1"/>
  <c r="BD88" i="1" s="1"/>
  <c r="BD87" i="1" s="1"/>
  <c r="W35" i="1" s="1"/>
  <c r="AA169" i="2"/>
  <c r="AA168" i="2" s="1"/>
  <c r="W139" i="2"/>
  <c r="H34" i="2"/>
  <c r="BC88" i="1" s="1"/>
  <c r="BC87" i="1" s="1"/>
  <c r="W34" i="1" s="1"/>
  <c r="Y140" i="2"/>
  <c r="Y139" i="2" s="1"/>
  <c r="W169" i="2"/>
  <c r="W168" i="2" s="1"/>
  <c r="Y120" i="2"/>
  <c r="AA139" i="2"/>
  <c r="M80" i="2"/>
  <c r="F82" i="2"/>
  <c r="Y128" i="2"/>
  <c r="Y127" i="2" s="1"/>
  <c r="F83" i="2"/>
  <c r="M82" i="2"/>
  <c r="W120" i="2"/>
  <c r="W119" i="2" s="1"/>
  <c r="AU88" i="1" s="1"/>
  <c r="AU87" i="1" s="1"/>
  <c r="AA120" i="2"/>
  <c r="M31" i="2"/>
  <c r="AV88" i="1" s="1"/>
  <c r="AT88" i="1" s="1"/>
  <c r="H31" i="2"/>
  <c r="AZ88" i="1" s="1"/>
  <c r="AZ87" i="1" s="1"/>
  <c r="N128" i="2"/>
  <c r="N93" i="2" s="1"/>
  <c r="BK127" i="2"/>
  <c r="N127" i="2" s="1"/>
  <c r="N92" i="2" s="1"/>
  <c r="N140" i="2"/>
  <c r="N95" i="2" s="1"/>
  <c r="BK139" i="2"/>
  <c r="N139" i="2" s="1"/>
  <c r="N94" i="2" s="1"/>
  <c r="N121" i="2"/>
  <c r="N89" i="2" s="1"/>
  <c r="BK120" i="2"/>
  <c r="W33" i="1"/>
  <c r="AX87" i="1"/>
  <c r="N174" i="2"/>
  <c r="N99" i="2" s="1"/>
  <c r="BK168" i="2"/>
  <c r="N168" i="2" s="1"/>
  <c r="N97" i="2" s="1"/>
  <c r="H32" i="2"/>
  <c r="BA88" i="1" s="1"/>
  <c r="BA87" i="1" s="1"/>
  <c r="AY87" i="1" l="1"/>
  <c r="AA119" i="2"/>
  <c r="Y119" i="2"/>
  <c r="AW87" i="1"/>
  <c r="AK32" i="1" s="1"/>
  <c r="W32" i="1"/>
  <c r="N120" i="2"/>
  <c r="N88" i="2" s="1"/>
  <c r="BK119" i="2"/>
  <c r="N119" i="2" s="1"/>
  <c r="N87" i="2" s="1"/>
  <c r="AV87" i="1"/>
  <c r="W31" i="1"/>
  <c r="AK31" i="1" l="1"/>
  <c r="AT87" i="1"/>
  <c r="M26" i="2"/>
  <c r="M29" i="2" s="1"/>
  <c r="L103" i="2"/>
  <c r="L37" i="2" l="1"/>
  <c r="AG88" i="1"/>
  <c r="AG87" i="1" l="1"/>
  <c r="AN88" i="1"/>
  <c r="AK26" i="1" l="1"/>
  <c r="AK29" i="1" s="1"/>
  <c r="AK37" i="1" s="1"/>
  <c r="AN87" i="1"/>
  <c r="AN92" i="1" s="1"/>
  <c r="AG92" i="1"/>
</calcChain>
</file>

<file path=xl/sharedStrings.xml><?xml version="1.0" encoding="utf-8"?>
<sst xmlns="http://schemas.openxmlformats.org/spreadsheetml/2006/main" count="918" uniqueCount="294">
  <si>
    <t>2012</t>
  </si>
  <si>
    <t>List obsahuje:</t>
  </si>
  <si>
    <t>1) Souhrnný list stavby</t>
  </si>
  <si>
    <t>2) Rekapitulace objektů</t>
  </si>
  <si>
    <t>2.0</t>
  </si>
  <si>
    <t/>
  </si>
  <si>
    <t>False</t>
  </si>
  <si>
    <t>optimalizováno pro tisk sestav ve formátu A4 - na výšku</t>
  </si>
  <si>
    <t>&gt;&gt;  skryté sloupce  &lt;&lt;</t>
  </si>
  <si>
    <t>0,01</t>
  </si>
  <si>
    <t>21</t>
  </si>
  <si>
    <t>15</t>
  </si>
  <si>
    <t>SOUHRNNÝ LIST STAVBY</t>
  </si>
  <si>
    <t>v ---  níže se nacházejí doplnkové a pomocné údaje k sestavám  --- v</t>
  </si>
  <si>
    <t>0,001</t>
  </si>
  <si>
    <t>Kód:</t>
  </si>
  <si>
    <t>190107</t>
  </si>
  <si>
    <t>Stavba:</t>
  </si>
  <si>
    <t>Vo Kostomlaty</t>
  </si>
  <si>
    <t>JKSO:</t>
  </si>
  <si>
    <t>CC-CZ:</t>
  </si>
  <si>
    <t>Místo:</t>
  </si>
  <si>
    <t xml:space="preserve"> </t>
  </si>
  <si>
    <t>Datum:</t>
  </si>
  <si>
    <t>17. 1. 2019</t>
  </si>
  <si>
    <t>Objednatel:</t>
  </si>
  <si>
    <t>IČ:</t>
  </si>
  <si>
    <t>DIČ:</t>
  </si>
  <si>
    <t>Zhotovitel:</t>
  </si>
  <si>
    <t>Projektant:</t>
  </si>
  <si>
    <t>True</t>
  </si>
  <si>
    <t>Zpracovatel:</t>
  </si>
  <si>
    <t>Simona Králová</t>
  </si>
  <si>
    <t>Poznámka:</t>
  </si>
  <si>
    <t>Náklady z rozpočtů</t>
  </si>
  <si>
    <t>Ostatní náklady ze souhrnného listu</t>
  </si>
  <si>
    <t>Cena bez DPH</t>
  </si>
  <si>
    <t>DPH</t>
  </si>
  <si>
    <t>základní</t>
  </si>
  <si>
    <t>ze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</si>
  <si>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</si>
  <si>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</si>
  <si>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</si>
  <si>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</si>
  <si>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</si>
  <si>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</si>
  <si>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</si>
  <si>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</si>
  <si>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</si>
  <si>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</si>
  <si>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</si>
  <si>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</si>
  <si>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Zhotovitel</t>
  </si>
  <si>
    <t>REKAPITULACE OBJEKTŮ STAVBY</t>
  </si>
  <si>
    <t>Informatívní údaje z listů zakázek</t>
  </si>
  <si>
    <t>Kód</t>
  </si>
  <si>
    <t>Objekt</t>
  </si>
  <si>
    <t>Cena bez DPH [CZK]</t>
  </si>
  <si>
    <t>Cena s DPH [CZK]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</si>
  <si>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</si>
  <si>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</si>
  <si>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</si>
  <si>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</si>
  <si>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</si>
  <si>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</si>
  <si>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</si>
  <si>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</si>
  <si>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</si>
  <si>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</si>
  <si>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</si>
  <si>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</si>
  <si>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1) Náklady z rozpočtů</t>
  </si>
  <si>
    <t>D</t>
  </si>
  <si>
    <t>0</t>
  </si>
  <si>
    <t>IMPORT</t>
  </si>
  <si>
    <t>{8d9db1ac-9577-4649-bff0-6ab417824b5b}</t>
  </si>
  <si>
    <t>{00000000-0000-0000-0000-000000000000}</t>
  </si>
  <si>
    <t>/</t>
  </si>
  <si>
    <t>1</t>
  </si>
  <si>
    <t>###NOINSERT###</t>
  </si>
  <si>
    <t>2) Ostatní náklady ze souhrnného listu</t>
  </si>
  <si>
    <t>Procent. zadání_x000D_
[% nákladů rozpočtu]</t>
  </si>
  <si>
    <t>Zařazení nákladů</t>
  </si>
  <si>
    <t>Celkové náklady za stavbu 1) + 2)</t>
  </si>
  <si>
    <t>1) Krycí list rozpočtu</t>
  </si>
  <si>
    <t>2) Rekapitulace rozpočtu</t>
  </si>
  <si>
    <t>3) Rozpočet</t>
  </si>
  <si>
    <t>Zpět na list:</t>
  </si>
  <si>
    <t>Rekapitulace stavby</t>
  </si>
  <si>
    <t>2</t>
  </si>
  <si>
    <t>KRYCÍ LIST ROZPOČTU</t>
  </si>
  <si>
    <t>Náklady z rozpočtu</t>
  </si>
  <si>
    <t>Ostatní náklady</t>
  </si>
  <si>
    <t>REKAPITULACE ROZPOČTU</t>
  </si>
  <si>
    <t>Kód - Popis</t>
  </si>
  <si>
    <t>Cena celkem [CZK]</t>
  </si>
  <si>
    <t>1) Náklady z rozpočtu</t>
  </si>
  <si>
    <t>-1</t>
  </si>
  <si>
    <t>HSV - Práce a dodávky HSV</t>
  </si>
  <si>
    <t xml:space="preserve">    1 - Zemní práce</t>
  </si>
  <si>
    <t xml:space="preserve">    5 - Komunikace pozemní</t>
  </si>
  <si>
    <t xml:space="preserve">    9 - Ostatní konstrukce a práce, bourání</t>
  </si>
  <si>
    <t>PSV - Práce a dodávky PSV</t>
  </si>
  <si>
    <t xml:space="preserve">    741 - Elektroinstalace - silnoproud</t>
  </si>
  <si>
    <t>M - Práce a dodávky M</t>
  </si>
  <si>
    <t xml:space="preserve">    21-M - Elektromontáže</t>
  </si>
  <si>
    <t xml:space="preserve">    46-M - Zemní práce při extr.mont.pracích</t>
  </si>
  <si>
    <t>VRN - Vedlejší rozpočtové náklady</t>
  </si>
  <si>
    <t xml:space="preserve">    VRN1 - Průzkumné, geodetické a projektové práce</t>
  </si>
  <si>
    <t xml:space="preserve">    VRN4 - Inženýrská činnost</t>
  </si>
  <si>
    <t>2) Ostatní náklady</t>
  </si>
  <si>
    <t>ROZPOČET</t>
  </si>
  <si>
    <t>PČ</t>
  </si>
  <si>
    <t>Typ</t>
  </si>
  <si>
    <t>Popis</t>
  </si>
  <si>
    <t>MJ</t>
  </si>
  <si>
    <t>Množství</t>
  </si>
  <si>
    <t>J.cena [CZK]</t>
  </si>
  <si>
    <t>Poznámka</t>
  </si>
  <si>
    <t>J. Nh [h]</t>
  </si>
  <si>
    <t>Nh celkem [h]</t>
  </si>
  <si>
    <t>J. hmotnost_x000D_
[t]</t>
  </si>
  <si>
    <t>Hmotnost_x000D_
celkem [t]</t>
  </si>
  <si>
    <t>J. suť [t]</t>
  </si>
  <si>
    <t>Suť Celkem [t]</t>
  </si>
  <si>
    <t>ROZPOCET</t>
  </si>
  <si>
    <t>K</t>
  </si>
  <si>
    <t>113106023</t>
  </si>
  <si>
    <t>Rozebrání dlažeb při překopech komunikací pro pěší ze zámkové dlažby ručně</t>
  </si>
  <si>
    <t>kus</t>
  </si>
  <si>
    <t>4</t>
  </si>
  <si>
    <t>1234278831</t>
  </si>
  <si>
    <t>596211110</t>
  </si>
  <si>
    <t>Položení zámkové dlažby komunikací pro pěší tl 60 mm skupiny A pl do 50 m2</t>
  </si>
  <si>
    <t>477099586</t>
  </si>
  <si>
    <t>3</t>
  </si>
  <si>
    <t>945421110</t>
  </si>
  <si>
    <t>Hydraulická zvedací plošina na automobilovém podvozku výška zdvihu do 18 m včetně obsluhy</t>
  </si>
  <si>
    <t>kompl.</t>
  </si>
  <si>
    <t>-735461968</t>
  </si>
  <si>
    <t>741122102</t>
  </si>
  <si>
    <t xml:space="preserve">Montáž kabel Cu CYKY 3x1,5 až 2,5 mm2 </t>
  </si>
  <si>
    <t>m</t>
  </si>
  <si>
    <t>16</t>
  </si>
  <si>
    <t>-1596139993</t>
  </si>
  <si>
    <t>294+20</t>
  </si>
  <si>
    <t>VV</t>
  </si>
  <si>
    <t>5</t>
  </si>
  <si>
    <t>M</t>
  </si>
  <si>
    <t>34111030</t>
  </si>
  <si>
    <t>kabel silový s Cu CYKY 3x1,5mm2</t>
  </si>
  <si>
    <t>32</t>
  </si>
  <si>
    <t>1440689314</t>
  </si>
  <si>
    <t>6</t>
  </si>
  <si>
    <t>34111036</t>
  </si>
  <si>
    <t>kabel silový s Cu CYKY 3x2,5mm2</t>
  </si>
  <si>
    <t>431697785</t>
  </si>
  <si>
    <t>7</t>
  </si>
  <si>
    <t>741122134</t>
  </si>
  <si>
    <t xml:space="preserve">Montáž kabel Cu CYKY  4x16 až 25 mm2 </t>
  </si>
  <si>
    <t>-181329939</t>
  </si>
  <si>
    <t>620+1618</t>
  </si>
  <si>
    <t>8</t>
  </si>
  <si>
    <t>34111610</t>
  </si>
  <si>
    <t>kabel silový s Cu jádrem CYKY  4x25mm2</t>
  </si>
  <si>
    <t>1209938608</t>
  </si>
  <si>
    <t>9</t>
  </si>
  <si>
    <t>34111080</t>
  </si>
  <si>
    <t>kabel silový s Cu jádrem CYKY  4x16mm2</t>
  </si>
  <si>
    <t>1391399955</t>
  </si>
  <si>
    <t>10</t>
  </si>
  <si>
    <t>741210003</t>
  </si>
  <si>
    <t>Montáž rozvaděče</t>
  </si>
  <si>
    <t>1401596018</t>
  </si>
  <si>
    <t>11</t>
  </si>
  <si>
    <t>35711672</t>
  </si>
  <si>
    <t>rozvaděč  RVO S1 + 100/PVE8P A 1122x570x242</t>
  </si>
  <si>
    <t>1933095131</t>
  </si>
  <si>
    <t>12</t>
  </si>
  <si>
    <t>210040098</t>
  </si>
  <si>
    <t>Montáž svítidel</t>
  </si>
  <si>
    <t>64</t>
  </si>
  <si>
    <t>-2138581400</t>
  </si>
  <si>
    <t>13</t>
  </si>
  <si>
    <t>34838100</t>
  </si>
  <si>
    <t>svítidlo ANTIVANDAL</t>
  </si>
  <si>
    <t>128</t>
  </si>
  <si>
    <t>1539860519</t>
  </si>
  <si>
    <t>14</t>
  </si>
  <si>
    <t>348381002</t>
  </si>
  <si>
    <t>svítidlo VOLTANA 2</t>
  </si>
  <si>
    <t>1951034194</t>
  </si>
  <si>
    <t>210204002</t>
  </si>
  <si>
    <t xml:space="preserve">Montáž stožárů osvětlení </t>
  </si>
  <si>
    <t>-659477209</t>
  </si>
  <si>
    <t>31674067</t>
  </si>
  <si>
    <t>stožár osvětlovací  133/50  KL6</t>
  </si>
  <si>
    <t>317646837</t>
  </si>
  <si>
    <t>17</t>
  </si>
  <si>
    <t>210204124</t>
  </si>
  <si>
    <t>Montáž patic stožárů osvětlení s obetonováním</t>
  </si>
  <si>
    <t>732601571</t>
  </si>
  <si>
    <t>18</t>
  </si>
  <si>
    <t>28611140</t>
  </si>
  <si>
    <t>trubka kanalizační PVC KG DN 250x1000 mm SN4</t>
  </si>
  <si>
    <t>256</t>
  </si>
  <si>
    <t>-639419150</t>
  </si>
  <si>
    <t>19</t>
  </si>
  <si>
    <t>210204211</t>
  </si>
  <si>
    <t>Sprej AC 380</t>
  </si>
  <si>
    <t>-38705688</t>
  </si>
  <si>
    <t>20</t>
  </si>
  <si>
    <t>2102042112</t>
  </si>
  <si>
    <t>Montáž a dodávka ochtanné manžety plastové OMP 133</t>
  </si>
  <si>
    <t>-1611676879</t>
  </si>
  <si>
    <t>220300662</t>
  </si>
  <si>
    <t>Montáž a dodávka drátu průměru 10 mm dl. 2 m</t>
  </si>
  <si>
    <t>-1648153694</t>
  </si>
  <si>
    <t>22</t>
  </si>
  <si>
    <t>220300971</t>
  </si>
  <si>
    <t>Montáž a dodávka zemního pásku</t>
  </si>
  <si>
    <t>1346463059</t>
  </si>
  <si>
    <t>23</t>
  </si>
  <si>
    <t>360190111</t>
  </si>
  <si>
    <t>Montáž a dodávka svorkovnice EV 481-25 Z</t>
  </si>
  <si>
    <t>978799919</t>
  </si>
  <si>
    <t>24</t>
  </si>
  <si>
    <t>3601901112</t>
  </si>
  <si>
    <t>Montáž a dodávka svorkovnice EV 482-25 Z</t>
  </si>
  <si>
    <t>1432119407</t>
  </si>
  <si>
    <t>25</t>
  </si>
  <si>
    <t>3601901113</t>
  </si>
  <si>
    <t>Montáž a dodávka svorky SP</t>
  </si>
  <si>
    <t>-1586088481</t>
  </si>
  <si>
    <t>26</t>
  </si>
  <si>
    <t>3601901114</t>
  </si>
  <si>
    <t>Montáž a dodávka svorky SS</t>
  </si>
  <si>
    <t>1551545160</t>
  </si>
  <si>
    <t>27</t>
  </si>
  <si>
    <t>460050304</t>
  </si>
  <si>
    <t>Hloubení nezapažených jam pro stožáry jednoduché s patkou na rovině ručně v hornině tř 4</t>
  </si>
  <si>
    <t>-339921107</t>
  </si>
  <si>
    <t>28</t>
  </si>
  <si>
    <t>460150164</t>
  </si>
  <si>
    <t>Hloubení kabelových zapažených i nezapažených rýh ručně š 35 cm, hl 80 cm, v hornině tř 4</t>
  </si>
  <si>
    <t>-675263920</t>
  </si>
  <si>
    <t>314+2238</t>
  </si>
  <si>
    <t>29</t>
  </si>
  <si>
    <t>460300001</t>
  </si>
  <si>
    <t>Zásyp jam nebo rýh strojně včetně zhutnění v zástavbě</t>
  </si>
  <si>
    <t>-148525869</t>
  </si>
  <si>
    <t>30</t>
  </si>
  <si>
    <t>460310015</t>
  </si>
  <si>
    <t>Neřízený zemní protlak strojně v hornině tř 3 a 4 vnějšího průměru do 110 mm</t>
  </si>
  <si>
    <t>-250303007</t>
  </si>
  <si>
    <t>8+15+16</t>
  </si>
  <si>
    <t>31</t>
  </si>
  <si>
    <t>28611009</t>
  </si>
  <si>
    <t>trubka pevná PVC-C pro rozvod teplé a studené vody DN 80 90x6,7mm pro lepený spoj</t>
  </si>
  <si>
    <t>-753260802</t>
  </si>
  <si>
    <t>460421181</t>
  </si>
  <si>
    <t>Lože kabelů z písku nebo štěrkopísku tl 10 cm nad kabel, kryté plastovou folií, š lože do 25 cm</t>
  </si>
  <si>
    <t>371247180</t>
  </si>
  <si>
    <t>33</t>
  </si>
  <si>
    <t>460520011</t>
  </si>
  <si>
    <t>Položení betonové dlaždice vel. 30x30 cm pod stožár</t>
  </si>
  <si>
    <t>-1732719183</t>
  </si>
  <si>
    <t>34</t>
  </si>
  <si>
    <t>59248005</t>
  </si>
  <si>
    <t>dlažba skladebná betonová 30x30x5cm přírodní</t>
  </si>
  <si>
    <t>1184475654</t>
  </si>
  <si>
    <t>35</t>
  </si>
  <si>
    <t>460600023</t>
  </si>
  <si>
    <t>Odvoz přebytečné zeminy</t>
  </si>
  <si>
    <t>1002409000</t>
  </si>
  <si>
    <t>36</t>
  </si>
  <si>
    <t>012103000</t>
  </si>
  <si>
    <t>Geodetické práce před výstavbou</t>
  </si>
  <si>
    <t>1024</t>
  </si>
  <si>
    <t>148255901</t>
  </si>
  <si>
    <t>37</t>
  </si>
  <si>
    <t>012303000</t>
  </si>
  <si>
    <t>Geodetické práce po výstavbě</t>
  </si>
  <si>
    <t>-484958809</t>
  </si>
  <si>
    <t>38</t>
  </si>
  <si>
    <t>013254000</t>
  </si>
  <si>
    <t>Dokumentace skutečného provedení stavby</t>
  </si>
  <si>
    <t>-1884838883</t>
  </si>
  <si>
    <t>39</t>
  </si>
  <si>
    <t>044002000</t>
  </si>
  <si>
    <t>Revize</t>
  </si>
  <si>
    <t>1090326816</t>
  </si>
  <si>
    <t>013267000</t>
  </si>
  <si>
    <t>Demontáž a ekologická likvidace stáv. 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</si>
</sst>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34">
    <font>
      <sz val="8"/>
      <name val="Trebuchet MS"/>
      <family val="2"/>
    </font>
    <font>
      <sz val="8"/>
      <color rgb="FF969696"/>
      <name val="Trebuchet MS"/>
    </font>
    <font>
      <sz val="9"/>
      <name val="Trebuchet MS"/>
    </font>
    <font>
      <b/>
      <sz val="12"/>
      <name val="Trebuchet MS"/>
    </font>
    <font>
      <sz val="11"/>
      <name val="Trebuchet MS"/>
    </font>
    <font>
      <sz val="12"/>
      <color rgb="FF003366"/>
      <name val="Trebuchet MS"/>
    </font>
    <font>
      <sz val="10"/>
      <color rgb="FF003366"/>
      <name val="Trebuchet MS"/>
    </font>
    <font>
      <sz val="8"/>
      <color rgb="FF003366"/>
      <name val="Trebuchet MS"/>
    </font>
    <font>
      <sz val="8"/>
      <color rgb="FF505050"/>
      <name val="Trebuchet MS"/>
    </font>
    <font>
      <sz val="8"/>
      <color rgb="FFFAE682"/>
      <name val="Trebuchet MS"/>
    </font>
    <font>
      <sz val="10"/>
      <name val="Trebuchet MS"/>
    </font>
    <font>
      <sz val="10"/>
      <color rgb="FF960000"/>
      <name val="Trebuchet MS"/>
    </font>
    <font>
      <u/>
      <sz val="10"/>
      <color theme="10"/>
      <name val="Trebuchet MS"/>
    </font>
    <font>
      <sz val="8"/>
      <color rgb="FF3366FF"/>
      <name val="Trebuchet MS"/>
    </font>
    <font>
      <b/>
      <sz val="16"/>
      <name val="Trebuchet MS"/>
    </font>
    <font>
      <sz val="9"/>
      <color rgb="FF969696"/>
      <name val="Trebuchet MS"/>
    </font>
    <font>
      <sz val="10"/>
      <color rgb="FF464646"/>
      <name val="Trebuchet MS"/>
    </font>
    <font>
      <b/>
      <sz val="10"/>
      <name val="Trebuchet MS"/>
    </font>
    <font>
      <b/>
      <sz val="8"/>
      <color rgb="FF969696"/>
      <name val="Trebuchet MS"/>
    </font>
    <font>
      <b/>
      <sz val="10"/>
      <color rgb="FF464646"/>
      <name val="Trebuchet MS"/>
    </font>
    <font>
      <sz val="10"/>
      <color rgb="FF969696"/>
      <name val="Trebuchet MS"/>
    </font>
    <font>
      <b/>
      <sz val="9"/>
      <name val="Trebuchet MS"/>
    </font>
    <font>
      <sz val="12"/>
      <color rgb="FF969696"/>
      <name val="Trebuchet MS"/>
    </font>
    <font>
      <b/>
      <sz val="12"/>
      <color rgb="FF960000"/>
      <name val="Trebuchet MS"/>
    </font>
    <font>
      <sz val="18"/>
      <color theme="10"/>
      <name val="Wingdings 2"/>
    </font>
    <font>
      <b/>
      <sz val="11"/>
      <color rgb="FF003366"/>
      <name val="Trebuchet MS"/>
    </font>
    <font>
      <sz val="11"/>
      <color rgb="FF003366"/>
      <name val="Trebuchet MS"/>
    </font>
    <font>
      <sz val="11"/>
      <color rgb="FF969696"/>
      <name val="Trebuchet MS"/>
    </font>
    <font>
      <b/>
      <sz val="12"/>
      <color rgb="FF800000"/>
      <name val="Trebuchet MS"/>
    </font>
    <font>
      <b/>
      <sz val="8"/>
      <color rgb="FF800000"/>
      <name val="Trebuchet MS"/>
    </font>
    <font>
      <sz val="8"/>
      <color rgb="FF960000"/>
      <name val="Trebuchet MS"/>
    </font>
    <font>
      <b/>
      <sz val="8"/>
      <name val="Trebuchet MS"/>
    </font>
    <font>
      <i/>
      <sz val="8"/>
      <color rgb="FF0000FF"/>
      <name val="Trebuchet MS"/>
    </font>
    <font>
      <u/>
      <sz val="11"/>
      <color theme="10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AE682"/>
      </patternFill>
    </fill>
    <fill>
      <patternFill patternType="solid">
        <fgColor rgb="FFC0C0C0"/>
      </patternFill>
    </fill>
    <fill>
      <patternFill patternType="solid">
        <fgColor rgb="FFBEBEBE"/>
      </patternFill>
    </fill>
    <fill>
      <patternFill patternType="solid">
        <fgColor rgb="FFD2D2D2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3" fillId="0" borderId="0" applyNumberFormat="0" applyFill="0" applyBorder="0" applyAlignment="0" applyProtection="0"/>
  </cellStyleXfs>
  <cellXfs count="233">
    <xf numFmtId="0" fontId="0" fillId="0" borderId="0" xfId="0"/>
    <xf numFmtId="0" fontId="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7" fillId="0" borderId="0" xfId="0" applyFont="1" applyAlignment="1"/>
    <xf numFmtId="0" fontId="8" fillId="0" borderId="0" xfId="0" applyFont="1" applyAlignment="1">
      <alignment vertical="center"/>
    </xf>
    <xf numFmtId="0" fontId="9" fillId="2" borderId="0" xfId="0" applyFont="1" applyFill="1" applyAlignment="1" applyProtection="1">
      <alignment horizontal="left" vertical="center"/>
    </xf>
    <xf numFmtId="0" fontId="10" fillId="2" borderId="0" xfId="0" applyFont="1" applyFill="1" applyAlignment="1" applyProtection="1">
      <alignment vertical="center"/>
    </xf>
    <xf numFmtId="0" fontId="11" fillId="2" borderId="0" xfId="0" applyFont="1" applyFill="1" applyAlignment="1" applyProtection="1">
      <alignment horizontal="left" vertical="center"/>
    </xf>
    <xf numFmtId="0" fontId="12" fillId="2" borderId="0" xfId="1" applyFont="1" applyFill="1" applyAlignment="1" applyProtection="1">
      <alignment vertical="center"/>
    </xf>
    <xf numFmtId="0" fontId="0" fillId="2" borderId="0" xfId="0" applyFill="1"/>
    <xf numFmtId="0" fontId="9" fillId="2" borderId="0" xfId="0" applyFont="1" applyFill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15" fillId="0" borderId="0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top"/>
    </xf>
    <xf numFmtId="0" fontId="15" fillId="0" borderId="0" xfId="0" applyFont="1" applyBorder="1" applyAlignment="1">
      <alignment horizontal="left" vertical="center"/>
    </xf>
    <xf numFmtId="0" fontId="0" fillId="0" borderId="6" xfId="0" applyBorder="1"/>
    <xf numFmtId="0" fontId="16" fillId="0" borderId="0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17" fillId="0" borderId="7" xfId="0" applyFont="1" applyBorder="1" applyAlignment="1">
      <alignment horizontal="left" vertical="center"/>
    </xf>
    <xf numFmtId="0" fontId="0" fillId="0" borderId="7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left" vertical="center"/>
    </xf>
    <xf numFmtId="164" fontId="1" fillId="0" borderId="0" xfId="0" applyNumberFormat="1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0" fontId="0" fillId="4" borderId="0" xfId="0" applyFont="1" applyFill="1" applyBorder="1" applyAlignment="1">
      <alignment vertical="center"/>
    </xf>
    <xf numFmtId="0" fontId="3" fillId="4" borderId="8" xfId="0" applyFont="1" applyFill="1" applyBorder="1" applyAlignment="1">
      <alignment horizontal="left" vertical="center"/>
    </xf>
    <xf numFmtId="0" fontId="0" fillId="4" borderId="9" xfId="0" applyFont="1" applyFill="1" applyBorder="1" applyAlignment="1">
      <alignment vertical="center"/>
    </xf>
    <xf numFmtId="0" fontId="3" fillId="4" borderId="9" xfId="0" applyFont="1" applyFill="1" applyBorder="1" applyAlignment="1">
      <alignment horizontal="center" vertical="center"/>
    </xf>
    <xf numFmtId="0" fontId="19" fillId="0" borderId="11" xfId="0" applyFont="1" applyBorder="1" applyAlignment="1">
      <alignment horizontal="left"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0" fillId="0" borderId="14" xfId="0" applyBorder="1"/>
    <xf numFmtId="0" fontId="0" fillId="0" borderId="15" xfId="0" applyBorder="1"/>
    <xf numFmtId="0" fontId="20" fillId="0" borderId="16" xfId="0" applyFont="1" applyBorder="1" applyAlignment="1">
      <alignment horizontal="left" vertical="center"/>
    </xf>
    <xf numFmtId="0" fontId="0" fillId="0" borderId="17" xfId="0" applyFont="1" applyBorder="1" applyAlignment="1">
      <alignment vertical="center"/>
    </xf>
    <xf numFmtId="0" fontId="20" fillId="0" borderId="17" xfId="0" applyFont="1" applyBorder="1" applyAlignment="1">
      <alignment horizontal="left" vertical="center"/>
    </xf>
    <xf numFmtId="0" fontId="0" fillId="0" borderId="18" xfId="0" applyFont="1" applyBorder="1" applyAlignment="1">
      <alignment vertical="center"/>
    </xf>
    <xf numFmtId="0" fontId="0" fillId="0" borderId="19" xfId="0" applyFont="1" applyBorder="1" applyAlignment="1">
      <alignment vertical="center"/>
    </xf>
    <xf numFmtId="0" fontId="0" fillId="0" borderId="20" xfId="0" applyFont="1" applyBorder="1" applyAlignment="1">
      <alignment vertical="center"/>
    </xf>
    <xf numFmtId="0" fontId="0" fillId="0" borderId="21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21" fillId="0" borderId="0" xfId="0" applyFont="1" applyBorder="1" applyAlignment="1">
      <alignment vertical="center"/>
    </xf>
    <xf numFmtId="165" fontId="2" fillId="0" borderId="0" xfId="0" applyNumberFormat="1" applyFont="1" applyBorder="1" applyAlignment="1">
      <alignment horizontal="left" vertical="center"/>
    </xf>
    <xf numFmtId="0" fontId="0" fillId="0" borderId="15" xfId="0" applyFont="1" applyBorder="1" applyAlignment="1">
      <alignment vertical="center"/>
    </xf>
    <xf numFmtId="0" fontId="0" fillId="5" borderId="9" xfId="0" applyFont="1" applyFill="1" applyBorder="1" applyAlignment="1">
      <alignment vertical="center"/>
    </xf>
    <xf numFmtId="0" fontId="15" fillId="0" borderId="22" xfId="0" applyFont="1" applyBorder="1" applyAlignment="1">
      <alignment horizontal="center" vertical="center" wrapText="1"/>
    </xf>
    <xf numFmtId="0" fontId="15" fillId="0" borderId="23" xfId="0" applyFont="1" applyBorder="1" applyAlignment="1">
      <alignment horizontal="center" vertical="center" wrapText="1"/>
    </xf>
    <xf numFmtId="0" fontId="15" fillId="0" borderId="24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23" fillId="0" borderId="0" xfId="0" applyFont="1" applyBorder="1" applyAlignment="1">
      <alignment horizontal="left" vertical="center"/>
    </xf>
    <xf numFmtId="0" fontId="23" fillId="0" borderId="0" xfId="0" applyFont="1" applyBorder="1" applyAlignment="1">
      <alignment vertical="center"/>
    </xf>
    <xf numFmtId="4" fontId="22" fillId="0" borderId="14" xfId="0" applyNumberFormat="1" applyFont="1" applyBorder="1" applyAlignment="1">
      <alignment vertical="center"/>
    </xf>
    <xf numFmtId="4" fontId="22" fillId="0" borderId="0" xfId="0" applyNumberFormat="1" applyFont="1" applyBorder="1" applyAlignment="1">
      <alignment vertical="center"/>
    </xf>
    <xf numFmtId="166" fontId="22" fillId="0" borderId="0" xfId="0" applyNumberFormat="1" applyFont="1" applyBorder="1" applyAlignment="1">
      <alignment vertical="center"/>
    </xf>
    <xf numFmtId="4" fontId="22" fillId="0" borderId="15" xfId="0" applyNumberFormat="1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24" fillId="0" borderId="0" xfId="1" applyFont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25" fillId="0" borderId="0" xfId="0" applyFont="1" applyBorder="1" applyAlignment="1">
      <alignment vertical="center"/>
    </xf>
    <xf numFmtId="0" fontId="26" fillId="0" borderId="0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4" fontId="27" fillId="0" borderId="16" xfId="0" applyNumberFormat="1" applyFont="1" applyBorder="1" applyAlignment="1">
      <alignment vertical="center"/>
    </xf>
    <xf numFmtId="4" fontId="27" fillId="0" borderId="17" xfId="0" applyNumberFormat="1" applyFont="1" applyBorder="1" applyAlignment="1">
      <alignment vertical="center"/>
    </xf>
    <xf numFmtId="166" fontId="27" fillId="0" borderId="17" xfId="0" applyNumberFormat="1" applyFont="1" applyBorder="1" applyAlignment="1">
      <alignment vertical="center"/>
    </xf>
    <xf numFmtId="4" fontId="27" fillId="0" borderId="18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0" fillId="0" borderId="16" xfId="0" applyFont="1" applyBorder="1" applyAlignment="1">
      <alignment vertical="center"/>
    </xf>
    <xf numFmtId="0" fontId="23" fillId="5" borderId="0" xfId="0" applyFont="1" applyFill="1" applyBorder="1" applyAlignment="1">
      <alignment horizontal="left" vertical="center"/>
    </xf>
    <xf numFmtId="0" fontId="0" fillId="5" borderId="0" xfId="0" applyFont="1" applyFill="1" applyBorder="1" applyAlignment="1">
      <alignment vertical="center"/>
    </xf>
    <xf numFmtId="0" fontId="0" fillId="2" borderId="0" xfId="0" applyFill="1" applyProtection="1"/>
    <xf numFmtId="0" fontId="10" fillId="0" borderId="0" xfId="0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right" vertical="center"/>
    </xf>
    <xf numFmtId="0" fontId="3" fillId="5" borderId="8" xfId="0" applyFont="1" applyFill="1" applyBorder="1" applyAlignment="1">
      <alignment horizontal="left" vertical="center"/>
    </xf>
    <xf numFmtId="0" fontId="3" fillId="5" borderId="9" xfId="0" applyFont="1" applyFill="1" applyBorder="1" applyAlignment="1">
      <alignment horizontal="right" vertical="center"/>
    </xf>
    <xf numFmtId="0" fontId="3" fillId="5" borderId="9" xfId="0" applyFont="1" applyFill="1" applyBorder="1" applyAlignment="1">
      <alignment horizontal="center" vertical="center"/>
    </xf>
    <xf numFmtId="0" fontId="28" fillId="0" borderId="0" xfId="0" applyFont="1" applyBorder="1" applyAlignment="1">
      <alignment horizontal="left" vertical="center"/>
    </xf>
    <xf numFmtId="0" fontId="5" fillId="0" borderId="4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5" fillId="0" borderId="5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6" fillId="0" borderId="5" xfId="0" applyFont="1" applyBorder="1" applyAlignment="1">
      <alignment vertical="center"/>
    </xf>
    <xf numFmtId="0" fontId="0" fillId="0" borderId="25" xfId="0" applyFont="1" applyBorder="1" applyAlignment="1">
      <alignment vertical="center"/>
    </xf>
    <xf numFmtId="0" fontId="15" fillId="0" borderId="25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 wrapText="1"/>
    </xf>
    <xf numFmtId="0" fontId="2" fillId="5" borderId="22" xfId="0" applyFont="1" applyFill="1" applyBorder="1" applyAlignment="1">
      <alignment horizontal="center" vertical="center" wrapText="1"/>
    </xf>
    <xf numFmtId="0" fontId="2" fillId="5" borderId="23" xfId="0" applyFont="1" applyFill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166" fontId="30" fillId="0" borderId="12" xfId="0" applyNumberFormat="1" applyFont="1" applyBorder="1" applyAlignment="1"/>
    <xf numFmtId="166" fontId="30" fillId="0" borderId="13" xfId="0" applyNumberFormat="1" applyFont="1" applyBorder="1" applyAlignment="1"/>
    <xf numFmtId="4" fontId="31" fillId="0" borderId="0" xfId="0" applyNumberFormat="1" applyFont="1" applyAlignment="1">
      <alignment vertical="center"/>
    </xf>
    <xf numFmtId="0" fontId="7" fillId="0" borderId="4" xfId="0" applyFont="1" applyBorder="1" applyAlignment="1"/>
    <xf numFmtId="0" fontId="7" fillId="0" borderId="0" xfId="0" applyFont="1" applyBorder="1" applyAlignment="1"/>
    <xf numFmtId="0" fontId="5" fillId="0" borderId="0" xfId="0" applyFont="1" applyBorder="1" applyAlignment="1">
      <alignment horizontal="left"/>
    </xf>
    <xf numFmtId="0" fontId="7" fillId="0" borderId="5" xfId="0" applyFont="1" applyBorder="1" applyAlignment="1"/>
    <xf numFmtId="0" fontId="7" fillId="0" borderId="14" xfId="0" applyFont="1" applyBorder="1" applyAlignment="1"/>
    <xf numFmtId="166" fontId="7" fillId="0" borderId="0" xfId="0" applyNumberFormat="1" applyFont="1" applyBorder="1" applyAlignment="1"/>
    <xf numFmtId="166" fontId="7" fillId="0" borderId="15" xfId="0" applyNumberFormat="1" applyFont="1" applyBorder="1" applyAlignment="1"/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4" fontId="7" fillId="0" borderId="0" xfId="0" applyNumberFormat="1" applyFont="1" applyAlignment="1">
      <alignment vertical="center"/>
    </xf>
    <xf numFmtId="0" fontId="6" fillId="0" borderId="0" xfId="0" applyFont="1" applyBorder="1" applyAlignment="1">
      <alignment horizontal="left"/>
    </xf>
    <xf numFmtId="0" fontId="0" fillId="0" borderId="4" xfId="0" applyFont="1" applyBorder="1" applyAlignment="1" applyProtection="1">
      <alignment vertical="center"/>
      <protection locked="0"/>
    </xf>
    <xf numFmtId="0" fontId="0" fillId="0" borderId="25" xfId="0" applyFont="1" applyBorder="1" applyAlignment="1" applyProtection="1">
      <alignment horizontal="center" vertical="center"/>
      <protection locked="0"/>
    </xf>
    <xf numFmtId="49" fontId="0" fillId="0" borderId="25" xfId="0" applyNumberFormat="1" applyFont="1" applyBorder="1" applyAlignment="1" applyProtection="1">
      <alignment horizontal="left" vertical="center" wrapText="1"/>
      <protection locked="0"/>
    </xf>
    <xf numFmtId="0" fontId="0" fillId="0" borderId="25" xfId="0" applyFont="1" applyBorder="1" applyAlignment="1" applyProtection="1">
      <alignment horizontal="center" vertical="center" wrapText="1"/>
      <protection locked="0"/>
    </xf>
    <xf numFmtId="167" fontId="0" fillId="0" borderId="25" xfId="0" applyNumberFormat="1" applyFont="1" applyBorder="1" applyAlignment="1" applyProtection="1">
      <alignment vertical="center"/>
      <protection locked="0"/>
    </xf>
    <xf numFmtId="0" fontId="0" fillId="0" borderId="5" xfId="0" applyFont="1" applyBorder="1" applyAlignment="1" applyProtection="1">
      <alignment vertical="center"/>
      <protection locked="0"/>
    </xf>
    <xf numFmtId="0" fontId="1" fillId="0" borderId="25" xfId="0" applyFont="1" applyBorder="1" applyAlignment="1">
      <alignment horizontal="left" vertical="center"/>
    </xf>
    <xf numFmtId="166" fontId="1" fillId="0" borderId="0" xfId="0" applyNumberFormat="1" applyFont="1" applyBorder="1" applyAlignment="1">
      <alignment vertical="center"/>
    </xf>
    <xf numFmtId="166" fontId="1" fillId="0" borderId="15" xfId="0" applyNumberFormat="1" applyFont="1" applyBorder="1" applyAlignment="1">
      <alignment vertical="center"/>
    </xf>
    <xf numFmtId="4" fontId="0" fillId="0" borderId="0" xfId="0" applyNumberFormat="1" applyFont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horizontal="left" vertical="center"/>
    </xf>
    <xf numFmtId="167" fontId="8" fillId="0" borderId="0" xfId="0" applyNumberFormat="1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8" fillId="0" borderId="14" xfId="0" applyFont="1" applyBorder="1" applyAlignment="1">
      <alignment vertical="center"/>
    </xf>
    <xf numFmtId="0" fontId="8" fillId="0" borderId="15" xfId="0" applyFont="1" applyBorder="1" applyAlignment="1">
      <alignment vertical="center"/>
    </xf>
    <xf numFmtId="0" fontId="8" fillId="0" borderId="0" xfId="0" applyFont="1" applyAlignment="1">
      <alignment horizontal="left" vertical="center"/>
    </xf>
    <xf numFmtId="0" fontId="32" fillId="0" borderId="25" xfId="0" applyFont="1" applyBorder="1" applyAlignment="1" applyProtection="1">
      <alignment horizontal="center" vertical="center"/>
      <protection locked="0"/>
    </xf>
    <xf numFmtId="49" fontId="32" fillId="0" borderId="25" xfId="0" applyNumberFormat="1" applyFont="1" applyBorder="1" applyAlignment="1" applyProtection="1">
      <alignment horizontal="left" vertical="center" wrapText="1"/>
      <protection locked="0"/>
    </xf>
    <xf numFmtId="0" fontId="32" fillId="0" borderId="25" xfId="0" applyFont="1" applyBorder="1" applyAlignment="1" applyProtection="1">
      <alignment horizontal="center" vertical="center" wrapText="1"/>
      <protection locked="0"/>
    </xf>
    <xf numFmtId="167" fontId="32" fillId="0" borderId="25" xfId="0" applyNumberFormat="1" applyFont="1" applyBorder="1" applyAlignment="1" applyProtection="1">
      <alignment vertical="center"/>
      <protection locked="0"/>
    </xf>
    <xf numFmtId="0" fontId="1" fillId="0" borderId="17" xfId="0" applyFont="1" applyBorder="1" applyAlignment="1">
      <alignment horizontal="center" vertical="center"/>
    </xf>
    <xf numFmtId="166" fontId="1" fillId="0" borderId="17" xfId="0" applyNumberFormat="1" applyFont="1" applyBorder="1" applyAlignment="1">
      <alignment vertical="center"/>
    </xf>
    <xf numFmtId="166" fontId="1" fillId="0" borderId="18" xfId="0" applyNumberFormat="1" applyFont="1" applyBorder="1" applyAlignment="1">
      <alignment vertical="center"/>
    </xf>
    <xf numFmtId="0" fontId="0" fillId="6" borderId="25" xfId="0" applyFont="1" applyFill="1" applyBorder="1" applyAlignment="1" applyProtection="1">
      <alignment horizontal="center" vertical="center"/>
      <protection locked="0"/>
    </xf>
    <xf numFmtId="49" fontId="0" fillId="6" borderId="25" xfId="0" applyNumberFormat="1" applyFont="1" applyFill="1" applyBorder="1" applyAlignment="1" applyProtection="1">
      <alignment horizontal="left" vertical="center" wrapText="1"/>
      <protection locked="0"/>
    </xf>
    <xf numFmtId="0" fontId="0" fillId="6" borderId="25" xfId="0" applyFont="1" applyFill="1" applyBorder="1" applyAlignment="1" applyProtection="1">
      <alignment horizontal="center" vertical="center" wrapText="1"/>
      <protection locked="0"/>
    </xf>
    <xf numFmtId="167" fontId="0" fillId="6" borderId="25" xfId="0" applyNumberFormat="1" applyFont="1" applyFill="1" applyBorder="1" applyAlignment="1" applyProtection="1">
      <alignment vertical="center"/>
      <protection locked="0"/>
    </xf>
    <xf numFmtId="4" fontId="23" fillId="0" borderId="0" xfId="0" applyNumberFormat="1" applyFont="1" applyBorder="1" applyAlignment="1">
      <alignment vertical="center"/>
    </xf>
    <xf numFmtId="4" fontId="23" fillId="5" borderId="0" xfId="0" applyNumberFormat="1" applyFont="1" applyFill="1" applyBorder="1" applyAlignment="1">
      <alignment vertical="center"/>
    </xf>
    <xf numFmtId="0" fontId="13" fillId="3" borderId="0" xfId="0" applyFont="1" applyFill="1" applyAlignment="1">
      <alignment horizontal="center" vertical="center"/>
    </xf>
    <xf numFmtId="0" fontId="0" fillId="0" borderId="0" xfId="0"/>
    <xf numFmtId="4" fontId="26" fillId="0" borderId="0" xfId="0" applyNumberFormat="1" applyFont="1" applyBorder="1" applyAlignment="1">
      <alignment vertical="center"/>
    </xf>
    <xf numFmtId="0" fontId="26" fillId="0" borderId="0" xfId="0" applyFont="1" applyBorder="1" applyAlignment="1">
      <alignment vertical="center"/>
    </xf>
    <xf numFmtId="0" fontId="25" fillId="0" borderId="0" xfId="0" applyFont="1" applyBorder="1" applyAlignment="1">
      <alignment horizontal="left" vertical="center" wrapText="1"/>
    </xf>
    <xf numFmtId="4" fontId="23" fillId="0" borderId="0" xfId="0" applyNumberFormat="1" applyFont="1" applyBorder="1" applyAlignment="1">
      <alignment horizontal="right" vertical="center"/>
    </xf>
    <xf numFmtId="0" fontId="22" fillId="0" borderId="11" xfId="0" applyFont="1" applyBorder="1" applyAlignment="1">
      <alignment horizontal="center" vertical="center"/>
    </xf>
    <xf numFmtId="0" fontId="22" fillId="0" borderId="12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2" fillId="5" borderId="8" xfId="0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left" vertical="center"/>
    </xf>
    <xf numFmtId="0" fontId="2" fillId="5" borderId="9" xfId="0" applyFont="1" applyFill="1" applyBorder="1" applyAlignment="1">
      <alignment horizontal="center" vertical="center"/>
    </xf>
    <xf numFmtId="0" fontId="2" fillId="5" borderId="10" xfId="0" applyFont="1" applyFill="1" applyBorder="1" applyAlignment="1">
      <alignment horizontal="left" vertical="center"/>
    </xf>
    <xf numFmtId="0" fontId="3" fillId="4" borderId="9" xfId="0" applyFont="1" applyFill="1" applyBorder="1" applyAlignment="1">
      <alignment horizontal="left" vertical="center"/>
    </xf>
    <xf numFmtId="0" fontId="0" fillId="4" borderId="9" xfId="0" applyFont="1" applyFill="1" applyBorder="1" applyAlignment="1">
      <alignment vertical="center"/>
    </xf>
    <xf numFmtId="4" fontId="3" fillId="4" borderId="9" xfId="0" applyNumberFormat="1" applyFont="1" applyFill="1" applyBorder="1" applyAlignment="1">
      <alignment vertical="center"/>
    </xf>
    <xf numFmtId="0" fontId="0" fillId="4" borderId="10" xfId="0" applyFont="1" applyFill="1" applyBorder="1" applyAlignment="1">
      <alignment vertical="center"/>
    </xf>
    <xf numFmtId="0" fontId="14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vertical="center"/>
    </xf>
    <xf numFmtId="164" fontId="1" fillId="0" borderId="0" xfId="0" applyNumberFormat="1" applyFont="1" applyBorder="1" applyAlignment="1">
      <alignment vertical="center"/>
    </xf>
    <xf numFmtId="0" fontId="1" fillId="0" borderId="0" xfId="0" applyFont="1" applyBorder="1" applyAlignment="1">
      <alignment vertical="center"/>
    </xf>
    <xf numFmtId="4" fontId="18" fillId="0" borderId="0" xfId="0" applyNumberFormat="1" applyFont="1" applyBorder="1" applyAlignment="1">
      <alignment vertical="center"/>
    </xf>
    <xf numFmtId="4" fontId="10" fillId="0" borderId="0" xfId="0" applyNumberFormat="1" applyFont="1" applyBorder="1" applyAlignment="1">
      <alignment vertical="center"/>
    </xf>
    <xf numFmtId="0" fontId="0" fillId="0" borderId="0" xfId="0" applyBorder="1"/>
    <xf numFmtId="4" fontId="17" fillId="0" borderId="7" xfId="0" applyNumberFormat="1" applyFont="1" applyBorder="1" applyAlignment="1">
      <alignment vertical="center"/>
    </xf>
    <xf numFmtId="0" fontId="0" fillId="0" borderId="7" xfId="0" applyFont="1" applyBorder="1" applyAlignment="1">
      <alignment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center" wrapText="1"/>
    </xf>
    <xf numFmtId="0" fontId="12" fillId="2" borderId="0" xfId="1" applyFont="1" applyFill="1" applyAlignment="1" applyProtection="1">
      <alignment horizontal="center" vertical="center"/>
    </xf>
    <xf numFmtId="0" fontId="0" fillId="0" borderId="25" xfId="0" applyFont="1" applyBorder="1" applyAlignment="1" applyProtection="1">
      <alignment horizontal="left" vertical="center" wrapText="1"/>
      <protection locked="0"/>
    </xf>
    <xf numFmtId="4" fontId="0" fillId="0" borderId="25" xfId="0" applyNumberFormat="1" applyFont="1" applyBorder="1" applyAlignment="1" applyProtection="1">
      <alignment vertical="center"/>
      <protection locked="0"/>
    </xf>
    <xf numFmtId="4" fontId="23" fillId="0" borderId="12" xfId="0" applyNumberFormat="1" applyFont="1" applyBorder="1" applyAlignment="1"/>
    <xf numFmtId="4" fontId="3" fillId="0" borderId="12" xfId="0" applyNumberFormat="1" applyFont="1" applyBorder="1" applyAlignment="1">
      <alignment vertical="center"/>
    </xf>
    <xf numFmtId="4" fontId="5" fillId="0" borderId="0" xfId="0" applyNumberFormat="1" applyFont="1" applyBorder="1" applyAlignment="1"/>
    <xf numFmtId="4" fontId="5" fillId="0" borderId="0" xfId="0" applyNumberFormat="1" applyFont="1" applyBorder="1" applyAlignment="1">
      <alignment vertical="center"/>
    </xf>
    <xf numFmtId="4" fontId="6" fillId="0" borderId="17" xfId="0" applyNumberFormat="1" applyFont="1" applyBorder="1" applyAlignment="1"/>
    <xf numFmtId="4" fontId="6" fillId="0" borderId="17" xfId="0" applyNumberFormat="1" applyFont="1" applyBorder="1" applyAlignment="1">
      <alignment vertical="center"/>
    </xf>
    <xf numFmtId="4" fontId="6" fillId="0" borderId="23" xfId="0" applyNumberFormat="1" applyFont="1" applyBorder="1" applyAlignment="1"/>
    <xf numFmtId="4" fontId="6" fillId="0" borderId="23" xfId="0" applyNumberFormat="1" applyFont="1" applyBorder="1" applyAlignment="1">
      <alignment vertical="center"/>
    </xf>
    <xf numFmtId="4" fontId="5" fillId="0" borderId="12" xfId="0" applyNumberFormat="1" applyFont="1" applyBorder="1" applyAlignment="1"/>
    <xf numFmtId="4" fontId="5" fillId="0" borderId="12" xfId="0" applyNumberFormat="1" applyFont="1" applyBorder="1" applyAlignment="1">
      <alignment vertical="center"/>
    </xf>
    <xf numFmtId="0" fontId="32" fillId="0" borderId="25" xfId="0" applyFont="1" applyBorder="1" applyAlignment="1" applyProtection="1">
      <alignment horizontal="left" vertical="center" wrapText="1"/>
      <protection locked="0"/>
    </xf>
    <xf numFmtId="4" fontId="32" fillId="0" borderId="25" xfId="0" applyNumberFormat="1" applyFont="1" applyBorder="1" applyAlignment="1" applyProtection="1">
      <alignment vertical="center"/>
      <protection locked="0"/>
    </xf>
    <xf numFmtId="0" fontId="8" fillId="0" borderId="12" xfId="0" applyFont="1" applyBorder="1" applyAlignment="1">
      <alignment horizontal="left" vertical="center" wrapText="1"/>
    </xf>
    <xf numFmtId="0" fontId="8" fillId="0" borderId="12" xfId="0" applyFont="1" applyBorder="1" applyAlignment="1">
      <alignment vertical="center"/>
    </xf>
    <xf numFmtId="0" fontId="0" fillId="6" borderId="25" xfId="0" applyFont="1" applyFill="1" applyBorder="1" applyAlignment="1" applyProtection="1">
      <alignment horizontal="left" vertical="center" wrapText="1"/>
      <protection locked="0"/>
    </xf>
    <xf numFmtId="4" fontId="0" fillId="6" borderId="25" xfId="0" applyNumberFormat="1" applyFont="1" applyFill="1" applyBorder="1" applyAlignment="1" applyProtection="1">
      <alignment vertical="center"/>
      <protection locked="0"/>
    </xf>
    <xf numFmtId="0" fontId="2" fillId="5" borderId="23" xfId="0" applyFont="1" applyFill="1" applyBorder="1" applyAlignment="1">
      <alignment horizontal="center" vertical="center" wrapText="1"/>
    </xf>
    <xf numFmtId="0" fontId="2" fillId="5" borderId="24" xfId="0" applyFont="1" applyFill="1" applyBorder="1" applyAlignment="1">
      <alignment horizontal="center" vertical="center" wrapText="1"/>
    </xf>
    <xf numFmtId="4" fontId="6" fillId="0" borderId="0" xfId="0" applyNumberFormat="1" applyFont="1" applyBorder="1" applyAlignment="1">
      <alignment vertical="center"/>
    </xf>
    <xf numFmtId="0" fontId="6" fillId="0" borderId="0" xfId="0" applyFont="1" applyBorder="1" applyAlignment="1">
      <alignment vertical="center"/>
    </xf>
    <xf numFmtId="4" fontId="28" fillId="0" borderId="0" xfId="0" applyNumberFormat="1" applyFont="1" applyBorder="1" applyAlignment="1">
      <alignment vertical="center"/>
    </xf>
    <xf numFmtId="4" fontId="29" fillId="0" borderId="0" xfId="0" applyNumberFormat="1" applyFont="1" applyBorder="1" applyAlignment="1">
      <alignment vertical="center"/>
    </xf>
    <xf numFmtId="0" fontId="0" fillId="0" borderId="0" xfId="0" applyFont="1" applyBorder="1" applyAlignment="1">
      <alignment vertical="center"/>
    </xf>
    <xf numFmtId="165" fontId="2" fillId="0" borderId="0" xfId="0" applyNumberFormat="1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2" fillId="5" borderId="0" xfId="0" applyFont="1" applyFill="1" applyBorder="1" applyAlignment="1">
      <alignment horizontal="center" vertical="center"/>
    </xf>
    <xf numFmtId="0" fontId="0" fillId="5" borderId="0" xfId="0" applyFont="1" applyFill="1" applyBorder="1" applyAlignment="1">
      <alignment vertical="center"/>
    </xf>
    <xf numFmtId="4" fontId="1" fillId="0" borderId="0" xfId="0" applyNumberFormat="1" applyFont="1" applyBorder="1" applyAlignment="1">
      <alignment vertical="center"/>
    </xf>
    <xf numFmtId="4" fontId="3" fillId="5" borderId="9" xfId="0" applyNumberFormat="1" applyFont="1" applyFill="1" applyBorder="1" applyAlignment="1">
      <alignment vertical="center"/>
    </xf>
    <xf numFmtId="4" fontId="3" fillId="5" borderId="10" xfId="0" applyNumberFormat="1" applyFont="1" applyFill="1" applyBorder="1" applyAlignment="1">
      <alignment vertical="center"/>
    </xf>
    <xf numFmtId="4" fontId="17" fillId="0" borderId="0" xfId="0" applyNumberFormat="1" applyFont="1" applyBorder="1" applyAlignment="1">
      <alignment vertical="center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71145" cy="271145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K93"/>
  <sheetViews>
    <sheetView showGridLines="0" workbookViewId="0">
      <pane ySplit="1" topLeftCell="A2" activePane="bottomLeft" state="frozen"/>
      <selection pane="bottomLeft"/>
    </sheetView>
  </sheetViews>
  <sheetFormatPr defaultRowHeight="12"/>
  <cols>
    <col min="1" max="1" width="8.28515625" customWidth="1"/>
    <col min="2" max="2" width="1.7109375" customWidth="1"/>
    <col min="3" max="3" width="4.140625" customWidth="1"/>
    <col min="4" max="33" width="2.42578125" customWidth="1"/>
    <col min="34" max="34" width="3.28515625" customWidth="1"/>
    <col min="35" max="37" width="2.42578125" customWidth="1"/>
    <col min="38" max="38" width="8.28515625" customWidth="1"/>
    <col min="39" max="39" width="3.28515625" customWidth="1"/>
    <col min="40" max="40" width="13.28515625" customWidth="1"/>
    <col min="41" max="41" width="7.42578125" customWidth="1"/>
    <col min="42" max="42" width="4.140625" customWidth="1"/>
    <col min="43" max="43" width="1.7109375" customWidth="1"/>
    <col min="44" max="44" width="13.7109375" customWidth="1"/>
    <col min="45" max="46" width="25.85546875" hidden="1" customWidth="1"/>
    <col min="47" max="47" width="25" hidden="1" customWidth="1"/>
    <col min="48" max="52" width="21.7109375" hidden="1" customWidth="1"/>
    <col min="53" max="53" width="19.140625" hidden="1" customWidth="1"/>
    <col min="54" max="54" width="25" hidden="1" customWidth="1"/>
    <col min="55" max="56" width="19.140625" hidden="1" customWidth="1"/>
    <col min="57" max="57" width="66.42578125" customWidth="1"/>
    <col min="71" max="89" width="9.28515625" hidden="1"/>
  </cols>
  <sheetData>
    <row r="1" spans="1:73" ht="21.45" customHeight="1">
      <c r="A1" s="11" t="s">
        <v>0</v>
      </c>
      <c r="B1" s="12"/>
      <c r="C1" s="12"/>
      <c r="D1" s="13" t="s">
        <v>1</v>
      </c>
      <c r="E1" s="12"/>
      <c r="F1" s="12"/>
      <c r="G1" s="12"/>
      <c r="H1" s="12"/>
      <c r="I1" s="12"/>
      <c r="J1" s="12"/>
      <c r="K1" s="14" t="s">
        <v>2</v>
      </c>
      <c r="L1" s="14"/>
      <c r="M1" s="14"/>
      <c r="N1" s="14"/>
      <c r="O1" s="14"/>
      <c r="P1" s="14"/>
      <c r="Q1" s="14"/>
      <c r="R1" s="14"/>
      <c r="S1" s="14"/>
      <c r="T1" s="12"/>
      <c r="U1" s="12"/>
      <c r="V1" s="12"/>
      <c r="W1" s="14" t="s">
        <v>3</v>
      </c>
      <c r="X1" s="14"/>
      <c r="Y1" s="14"/>
      <c r="Z1" s="14"/>
      <c r="AA1" s="14"/>
      <c r="AB1" s="14"/>
      <c r="AC1" s="14"/>
      <c r="AD1" s="14"/>
      <c r="AE1" s="14"/>
      <c r="AF1" s="14"/>
      <c r="AG1" s="12"/>
      <c r="AH1" s="12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6" t="s">
        <v>4</v>
      </c>
      <c r="BB1" s="16" t="s">
        <v>5</v>
      </c>
      <c r="BC1" s="15"/>
      <c r="BD1" s="15"/>
      <c r="BE1" s="15"/>
      <c r="BF1" s="15"/>
      <c r="BG1" s="15"/>
      <c r="BH1" s="15"/>
      <c r="BI1" s="15"/>
      <c r="BJ1" s="15"/>
      <c r="BK1" s="15"/>
      <c r="BL1" s="15"/>
      <c r="BM1" s="15"/>
      <c r="BN1" s="15"/>
      <c r="BO1" s="15"/>
      <c r="BP1" s="15"/>
      <c r="BQ1" s="15"/>
      <c r="BR1" s="15"/>
      <c r="BT1" s="17" t="s">
        <v>6</v>
      </c>
      <c r="BU1" s="17" t="s">
        <v>6</v>
      </c>
    </row>
    <row r="2" spans="1:73" ht="36.9" customHeight="1">
      <c r="C2" s="194" t="s">
        <v>7</v>
      </c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195"/>
      <c r="T2" s="195"/>
      <c r="U2" s="195"/>
      <c r="V2" s="195"/>
      <c r="W2" s="195"/>
      <c r="X2" s="195"/>
      <c r="Y2" s="195"/>
      <c r="Z2" s="195"/>
      <c r="AA2" s="195"/>
      <c r="AB2" s="195"/>
      <c r="AC2" s="195"/>
      <c r="AD2" s="195"/>
      <c r="AE2" s="195"/>
      <c r="AF2" s="195"/>
      <c r="AG2" s="195"/>
      <c r="AH2" s="195"/>
      <c r="AI2" s="195"/>
      <c r="AJ2" s="195"/>
      <c r="AK2" s="195"/>
      <c r="AL2" s="195"/>
      <c r="AM2" s="195"/>
      <c r="AN2" s="195"/>
      <c r="AO2" s="195"/>
      <c r="AP2" s="195"/>
      <c r="AR2" s="164" t="s">
        <v>8</v>
      </c>
      <c r="AS2" s="165"/>
      <c r="AT2" s="165"/>
      <c r="AU2" s="165"/>
      <c r="AV2" s="165"/>
      <c r="AW2" s="165"/>
      <c r="AX2" s="165"/>
      <c r="AY2" s="165"/>
      <c r="AZ2" s="165"/>
      <c r="BA2" s="165"/>
      <c r="BB2" s="165"/>
      <c r="BC2" s="165"/>
      <c r="BD2" s="165"/>
      <c r="BE2" s="165"/>
      <c r="BS2" s="19" t="s">
        <v>9</v>
      </c>
      <c r="BT2" s="19" t="s">
        <v>10</v>
      </c>
    </row>
    <row r="3" spans="1:73" ht="6.9" customHeight="1">
      <c r="B3" s="20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2"/>
      <c r="BS3" s="19" t="s">
        <v>9</v>
      </c>
      <c r="BT3" s="19" t="s">
        <v>11</v>
      </c>
    </row>
    <row r="4" spans="1:73" ht="36.9" customHeight="1">
      <c r="B4" s="23"/>
      <c r="C4" s="183" t="s">
        <v>12</v>
      </c>
      <c r="D4" s="184"/>
      <c r="E4" s="184"/>
      <c r="F4" s="184"/>
      <c r="G4" s="184"/>
      <c r="H4" s="184"/>
      <c r="I4" s="184"/>
      <c r="J4" s="184"/>
      <c r="K4" s="184"/>
      <c r="L4" s="184"/>
      <c r="M4" s="184"/>
      <c r="N4" s="184"/>
      <c r="O4" s="184"/>
      <c r="P4" s="184"/>
      <c r="Q4" s="184"/>
      <c r="R4" s="184"/>
      <c r="S4" s="184"/>
      <c r="T4" s="184"/>
      <c r="U4" s="184"/>
      <c r="V4" s="184"/>
      <c r="W4" s="184"/>
      <c r="X4" s="184"/>
      <c r="Y4" s="184"/>
      <c r="Z4" s="184"/>
      <c r="AA4" s="184"/>
      <c r="AB4" s="184"/>
      <c r="AC4" s="184"/>
      <c r="AD4" s="184"/>
      <c r="AE4" s="184"/>
      <c r="AF4" s="184"/>
      <c r="AG4" s="184"/>
      <c r="AH4" s="184"/>
      <c r="AI4" s="184"/>
      <c r="AJ4" s="184"/>
      <c r="AK4" s="184"/>
      <c r="AL4" s="184"/>
      <c r="AM4" s="184"/>
      <c r="AN4" s="184"/>
      <c r="AO4" s="184"/>
      <c r="AP4" s="184"/>
      <c r="AQ4" s="24"/>
      <c r="AS4" s="18" t="s">
        <v>13</v>
      </c>
      <c r="BS4" s="19" t="s">
        <v>14</v>
      </c>
    </row>
    <row r="5" spans="1:73" ht="14.4" customHeight="1">
      <c r="B5" s="23"/>
      <c r="C5" s="25"/>
      <c r="D5" s="26" t="s">
        <v>15</v>
      </c>
      <c r="E5" s="25"/>
      <c r="F5" s="25"/>
      <c r="G5" s="25"/>
      <c r="H5" s="25"/>
      <c r="I5" s="25"/>
      <c r="J5" s="25"/>
      <c r="K5" s="196" t="s">
        <v>16</v>
      </c>
      <c r="L5" s="191"/>
      <c r="M5" s="191"/>
      <c r="N5" s="191"/>
      <c r="O5" s="191"/>
      <c r="P5" s="191"/>
      <c r="Q5" s="191"/>
      <c r="R5" s="191"/>
      <c r="S5" s="191"/>
      <c r="T5" s="191"/>
      <c r="U5" s="191"/>
      <c r="V5" s="191"/>
      <c r="W5" s="191"/>
      <c r="X5" s="191"/>
      <c r="Y5" s="191"/>
      <c r="Z5" s="191"/>
      <c r="AA5" s="191"/>
      <c r="AB5" s="191"/>
      <c r="AC5" s="191"/>
      <c r="AD5" s="191"/>
      <c r="AE5" s="191"/>
      <c r="AF5" s="191"/>
      <c r="AG5" s="191"/>
      <c r="AH5" s="191"/>
      <c r="AI5" s="191"/>
      <c r="AJ5" s="191"/>
      <c r="AK5" s="191"/>
      <c r="AL5" s="191"/>
      <c r="AM5" s="191"/>
      <c r="AN5" s="191"/>
      <c r="AO5" s="191"/>
      <c r="AP5" s="25"/>
      <c r="AQ5" s="24"/>
      <c r="BS5" s="19" t="s">
        <v>9</v>
      </c>
    </row>
    <row r="6" spans="1:73" ht="36.9" customHeight="1">
      <c r="B6" s="23"/>
      <c r="C6" s="25"/>
      <c r="D6" s="28" t="s">
        <v>17</v>
      </c>
      <c r="E6" s="25"/>
      <c r="F6" s="25"/>
      <c r="G6" s="25"/>
      <c r="H6" s="25"/>
      <c r="I6" s="25"/>
      <c r="J6" s="25"/>
      <c r="K6" s="197" t="s">
        <v>18</v>
      </c>
      <c r="L6" s="191"/>
      <c r="M6" s="191"/>
      <c r="N6" s="191"/>
      <c r="O6" s="191"/>
      <c r="P6" s="191"/>
      <c r="Q6" s="191"/>
      <c r="R6" s="191"/>
      <c r="S6" s="191"/>
      <c r="T6" s="191"/>
      <c r="U6" s="191"/>
      <c r="V6" s="191"/>
      <c r="W6" s="191"/>
      <c r="X6" s="191"/>
      <c r="Y6" s="191"/>
      <c r="Z6" s="191"/>
      <c r="AA6" s="191"/>
      <c r="AB6" s="191"/>
      <c r="AC6" s="191"/>
      <c r="AD6" s="191"/>
      <c r="AE6" s="191"/>
      <c r="AF6" s="191"/>
      <c r="AG6" s="191"/>
      <c r="AH6" s="191"/>
      <c r="AI6" s="191"/>
      <c r="AJ6" s="191"/>
      <c r="AK6" s="191"/>
      <c r="AL6" s="191"/>
      <c r="AM6" s="191"/>
      <c r="AN6" s="191"/>
      <c r="AO6" s="191"/>
      <c r="AP6" s="25"/>
      <c r="AQ6" s="24"/>
      <c r="BS6" s="19" t="s">
        <v>9</v>
      </c>
    </row>
    <row r="7" spans="1:73" ht="14.4" customHeight="1">
      <c r="B7" s="23"/>
      <c r="C7" s="25"/>
      <c r="D7" s="29" t="s">
        <v>19</v>
      </c>
      <c r="E7" s="25"/>
      <c r="F7" s="25"/>
      <c r="G7" s="25"/>
      <c r="H7" s="25"/>
      <c r="I7" s="25"/>
      <c r="J7" s="25"/>
      <c r="K7" s="27" t="s">
        <v>5</v>
      </c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9" t="s">
        <v>20</v>
      </c>
      <c r="AL7" s="25"/>
      <c r="AM7" s="25"/>
      <c r="AN7" s="27" t="s">
        <v>5</v>
      </c>
      <c r="AO7" s="25"/>
      <c r="AP7" s="25"/>
      <c r="AQ7" s="24"/>
      <c r="BS7" s="19" t="s">
        <v>9</v>
      </c>
    </row>
    <row r="8" spans="1:73" ht="14.4" customHeight="1">
      <c r="B8" s="23"/>
      <c r="C8" s="25"/>
      <c r="D8" s="29" t="s">
        <v>21</v>
      </c>
      <c r="E8" s="25"/>
      <c r="F8" s="25"/>
      <c r="G8" s="25"/>
      <c r="H8" s="25"/>
      <c r="I8" s="25"/>
      <c r="J8" s="25"/>
      <c r="K8" s="27" t="s">
        <v>22</v>
      </c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9" t="s">
        <v>23</v>
      </c>
      <c r="AL8" s="25"/>
      <c r="AM8" s="25"/>
      <c r="AN8" s="27" t="s">
        <v>24</v>
      </c>
      <c r="AO8" s="25"/>
      <c r="AP8" s="25"/>
      <c r="AQ8" s="24"/>
      <c r="BS8" s="19" t="s">
        <v>9</v>
      </c>
    </row>
    <row r="9" spans="1:73" ht="14.4" customHeight="1">
      <c r="B9" s="23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25"/>
      <c r="AM9" s="25"/>
      <c r="AN9" s="25"/>
      <c r="AO9" s="25"/>
      <c r="AP9" s="25"/>
      <c r="AQ9" s="24"/>
      <c r="BS9" s="19" t="s">
        <v>9</v>
      </c>
    </row>
    <row r="10" spans="1:73" ht="14.4" customHeight="1">
      <c r="B10" s="23"/>
      <c r="C10" s="25"/>
      <c r="D10" s="29" t="s">
        <v>25</v>
      </c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9" t="s">
        <v>26</v>
      </c>
      <c r="AL10" s="25"/>
      <c r="AM10" s="25"/>
      <c r="AN10" s="27" t="s">
        <v>5</v>
      </c>
      <c r="AO10" s="25"/>
      <c r="AP10" s="25"/>
      <c r="AQ10" s="24"/>
      <c r="BS10" s="19" t="s">
        <v>9</v>
      </c>
    </row>
    <row r="11" spans="1:73" ht="18.45" customHeight="1">
      <c r="B11" s="23"/>
      <c r="C11" s="25"/>
      <c r="D11" s="25"/>
      <c r="E11" s="27" t="s">
        <v>22</v>
      </c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9" t="s">
        <v>27</v>
      </c>
      <c r="AL11" s="25"/>
      <c r="AM11" s="25"/>
      <c r="AN11" s="27" t="s">
        <v>5</v>
      </c>
      <c r="AO11" s="25"/>
      <c r="AP11" s="25"/>
      <c r="AQ11" s="24"/>
      <c r="BS11" s="19" t="s">
        <v>9</v>
      </c>
    </row>
    <row r="12" spans="1:73" ht="6.9" customHeight="1">
      <c r="B12" s="23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/>
      <c r="AJ12" s="25"/>
      <c r="AK12" s="25"/>
      <c r="AL12" s="25"/>
      <c r="AM12" s="25"/>
      <c r="AN12" s="25"/>
      <c r="AO12" s="25"/>
      <c r="AP12" s="25"/>
      <c r="AQ12" s="24"/>
      <c r="BS12" s="19" t="s">
        <v>9</v>
      </c>
    </row>
    <row r="13" spans="1:73" ht="14.4" customHeight="1">
      <c r="B13" s="23"/>
      <c r="C13" s="25"/>
      <c r="D13" s="29" t="s">
        <v>28</v>
      </c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25"/>
      <c r="AK13" s="29" t="s">
        <v>26</v>
      </c>
      <c r="AL13" s="25"/>
      <c r="AM13" s="25"/>
      <c r="AN13" s="27" t="s">
        <v>5</v>
      </c>
      <c r="AO13" s="25"/>
      <c r="AP13" s="25"/>
      <c r="AQ13" s="24"/>
      <c r="BS13" s="19" t="s">
        <v>9</v>
      </c>
    </row>
    <row r="14" spans="1:73" ht="13.2">
      <c r="B14" s="23"/>
      <c r="C14" s="25"/>
      <c r="D14" s="25"/>
      <c r="E14" s="27" t="s">
        <v>22</v>
      </c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25"/>
      <c r="AH14" s="25"/>
      <c r="AI14" s="25"/>
      <c r="AJ14" s="25"/>
      <c r="AK14" s="29" t="s">
        <v>27</v>
      </c>
      <c r="AL14" s="25"/>
      <c r="AM14" s="25"/>
      <c r="AN14" s="27" t="s">
        <v>5</v>
      </c>
      <c r="AO14" s="25"/>
      <c r="AP14" s="25"/>
      <c r="AQ14" s="24"/>
      <c r="BS14" s="19" t="s">
        <v>9</v>
      </c>
    </row>
    <row r="15" spans="1:73" ht="6.9" customHeight="1">
      <c r="B15" s="23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5"/>
      <c r="AK15" s="25"/>
      <c r="AL15" s="25"/>
      <c r="AM15" s="25"/>
      <c r="AN15" s="25"/>
      <c r="AO15" s="25"/>
      <c r="AP15" s="25"/>
      <c r="AQ15" s="24"/>
      <c r="BS15" s="19" t="s">
        <v>6</v>
      </c>
    </row>
    <row r="16" spans="1:73" ht="14.4" customHeight="1">
      <c r="B16" s="23"/>
      <c r="C16" s="25"/>
      <c r="D16" s="29" t="s">
        <v>29</v>
      </c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29" t="s">
        <v>26</v>
      </c>
      <c r="AL16" s="25"/>
      <c r="AM16" s="25"/>
      <c r="AN16" s="27" t="s">
        <v>5</v>
      </c>
      <c r="AO16" s="25"/>
      <c r="AP16" s="25"/>
      <c r="AQ16" s="24"/>
      <c r="BS16" s="19" t="s">
        <v>6</v>
      </c>
    </row>
    <row r="17" spans="2:71" ht="18.45" customHeight="1">
      <c r="B17" s="23"/>
      <c r="C17" s="25"/>
      <c r="D17" s="25"/>
      <c r="E17" s="27" t="s">
        <v>22</v>
      </c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9" t="s">
        <v>27</v>
      </c>
      <c r="AL17" s="25"/>
      <c r="AM17" s="25"/>
      <c r="AN17" s="27" t="s">
        <v>5</v>
      </c>
      <c r="AO17" s="25"/>
      <c r="AP17" s="25"/>
      <c r="AQ17" s="24"/>
      <c r="BS17" s="19" t="s">
        <v>30</v>
      </c>
    </row>
    <row r="18" spans="2:71" ht="6.9" customHeight="1">
      <c r="B18" s="23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25"/>
      <c r="AM18" s="25"/>
      <c r="AN18" s="25"/>
      <c r="AO18" s="25"/>
      <c r="AP18" s="25"/>
      <c r="AQ18" s="24"/>
      <c r="BS18" s="19" t="s">
        <v>9</v>
      </c>
    </row>
    <row r="19" spans="2:71" ht="14.4" customHeight="1">
      <c r="B19" s="23"/>
      <c r="C19" s="25"/>
      <c r="D19" s="29" t="s">
        <v>31</v>
      </c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29" t="s">
        <v>26</v>
      </c>
      <c r="AL19" s="25"/>
      <c r="AM19" s="25"/>
      <c r="AN19" s="27" t="s">
        <v>5</v>
      </c>
      <c r="AO19" s="25"/>
      <c r="AP19" s="25"/>
      <c r="AQ19" s="24"/>
      <c r="BS19" s="19" t="s">
        <v>9</v>
      </c>
    </row>
    <row r="20" spans="2:71" ht="18.45" customHeight="1">
      <c r="B20" s="23"/>
      <c r="C20" s="25"/>
      <c r="D20" s="25"/>
      <c r="E20" s="27" t="s">
        <v>32</v>
      </c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29" t="s">
        <v>27</v>
      </c>
      <c r="AL20" s="25"/>
      <c r="AM20" s="25"/>
      <c r="AN20" s="27" t="s">
        <v>5</v>
      </c>
      <c r="AO20" s="25"/>
      <c r="AP20" s="25"/>
      <c r="AQ20" s="24"/>
    </row>
    <row r="21" spans="2:71" ht="6.9" customHeight="1">
      <c r="B21" s="23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5"/>
      <c r="AK21" s="25"/>
      <c r="AL21" s="25"/>
      <c r="AM21" s="25"/>
      <c r="AN21" s="25"/>
      <c r="AO21" s="25"/>
      <c r="AP21" s="25"/>
      <c r="AQ21" s="24"/>
    </row>
    <row r="22" spans="2:71" ht="13.2">
      <c r="B22" s="23"/>
      <c r="C22" s="25"/>
      <c r="D22" s="29" t="s">
        <v>33</v>
      </c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25"/>
      <c r="AM22" s="25"/>
      <c r="AN22" s="25"/>
      <c r="AO22" s="25"/>
      <c r="AP22" s="25"/>
      <c r="AQ22" s="24"/>
    </row>
    <row r="23" spans="2:71" ht="16.5" customHeight="1">
      <c r="B23" s="23"/>
      <c r="C23" s="25"/>
      <c r="D23" s="25"/>
      <c r="E23" s="198" t="s">
        <v>5</v>
      </c>
      <c r="F23" s="198"/>
      <c r="G23" s="198"/>
      <c r="H23" s="198"/>
      <c r="I23" s="198"/>
      <c r="J23" s="198"/>
      <c r="K23" s="198"/>
      <c r="L23" s="198"/>
      <c r="M23" s="198"/>
      <c r="N23" s="198"/>
      <c r="O23" s="198"/>
      <c r="P23" s="198"/>
      <c r="Q23" s="198"/>
      <c r="R23" s="198"/>
      <c r="S23" s="198"/>
      <c r="T23" s="198"/>
      <c r="U23" s="198"/>
      <c r="V23" s="198"/>
      <c r="W23" s="198"/>
      <c r="X23" s="198"/>
      <c r="Y23" s="198"/>
      <c r="Z23" s="198"/>
      <c r="AA23" s="198"/>
      <c r="AB23" s="198"/>
      <c r="AC23" s="198"/>
      <c r="AD23" s="198"/>
      <c r="AE23" s="198"/>
      <c r="AF23" s="198"/>
      <c r="AG23" s="198"/>
      <c r="AH23" s="198"/>
      <c r="AI23" s="198"/>
      <c r="AJ23" s="198"/>
      <c r="AK23" s="198"/>
      <c r="AL23" s="198"/>
      <c r="AM23" s="198"/>
      <c r="AN23" s="198"/>
      <c r="AO23" s="25"/>
      <c r="AP23" s="25"/>
      <c r="AQ23" s="24"/>
    </row>
    <row r="24" spans="2:71" ht="6.9" customHeight="1">
      <c r="B24" s="23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L24" s="25"/>
      <c r="AM24" s="25"/>
      <c r="AN24" s="25"/>
      <c r="AO24" s="25"/>
      <c r="AP24" s="25"/>
      <c r="AQ24" s="24"/>
    </row>
    <row r="25" spans="2:71" ht="6.9" customHeight="1">
      <c r="B25" s="23"/>
      <c r="C25" s="25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25"/>
      <c r="AQ25" s="24"/>
    </row>
    <row r="26" spans="2:71" ht="14.4" customHeight="1">
      <c r="B26" s="23"/>
      <c r="C26" s="25"/>
      <c r="D26" s="31" t="s">
        <v>34</v>
      </c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  <c r="AI26" s="25"/>
      <c r="AJ26" s="25"/>
      <c r="AK26" s="190">
        <f>ROUND(AG87,2)</f>
        <v>0</v>
      </c>
      <c r="AL26" s="191"/>
      <c r="AM26" s="191"/>
      <c r="AN26" s="191"/>
      <c r="AO26" s="191"/>
      <c r="AP26" s="25"/>
      <c r="AQ26" s="24"/>
    </row>
    <row r="27" spans="2:71" ht="14.4" customHeight="1">
      <c r="B27" s="23"/>
      <c r="C27" s="25"/>
      <c r="D27" s="31" t="s">
        <v>35</v>
      </c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5"/>
      <c r="AJ27" s="25"/>
      <c r="AK27" s="190">
        <f>ROUND(AG90,2)</f>
        <v>0</v>
      </c>
      <c r="AL27" s="190"/>
      <c r="AM27" s="190"/>
      <c r="AN27" s="190"/>
      <c r="AO27" s="190"/>
      <c r="AP27" s="25"/>
      <c r="AQ27" s="24"/>
    </row>
    <row r="28" spans="2:71" s="1" customFormat="1" ht="6.9" customHeight="1">
      <c r="B28" s="32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4"/>
    </row>
    <row r="29" spans="2:71" s="1" customFormat="1" ht="25.95" customHeight="1">
      <c r="B29" s="32"/>
      <c r="C29" s="33"/>
      <c r="D29" s="35" t="s">
        <v>36</v>
      </c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  <c r="AF29" s="36"/>
      <c r="AG29" s="36"/>
      <c r="AH29" s="36"/>
      <c r="AI29" s="36"/>
      <c r="AJ29" s="36"/>
      <c r="AK29" s="192">
        <f>ROUND(AK26+AK27,2)</f>
        <v>0</v>
      </c>
      <c r="AL29" s="193"/>
      <c r="AM29" s="193"/>
      <c r="AN29" s="193"/>
      <c r="AO29" s="193"/>
      <c r="AP29" s="33"/>
      <c r="AQ29" s="34"/>
    </row>
    <row r="30" spans="2:71" s="1" customFormat="1" ht="6.9" customHeight="1">
      <c r="B30" s="32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4"/>
    </row>
    <row r="31" spans="2:71" s="2" customFormat="1" ht="14.4" customHeight="1">
      <c r="B31" s="37"/>
      <c r="C31" s="38"/>
      <c r="D31" s="39" t="s">
        <v>37</v>
      </c>
      <c r="E31" s="38"/>
      <c r="F31" s="39" t="s">
        <v>38</v>
      </c>
      <c r="G31" s="38"/>
      <c r="H31" s="38"/>
      <c r="I31" s="38"/>
      <c r="J31" s="38"/>
      <c r="K31" s="38"/>
      <c r="L31" s="187">
        <v>0.21</v>
      </c>
      <c r="M31" s="188"/>
      <c r="N31" s="188"/>
      <c r="O31" s="188"/>
      <c r="P31" s="38"/>
      <c r="Q31" s="38"/>
      <c r="R31" s="38"/>
      <c r="S31" s="38"/>
      <c r="T31" s="41" t="s">
        <v>39</v>
      </c>
      <c r="U31" s="38"/>
      <c r="V31" s="38"/>
      <c r="W31" s="189">
        <f>ROUND(AZ87+SUM(CD91),2)</f>
        <v>0</v>
      </c>
      <c r="X31" s="188"/>
      <c r="Y31" s="188"/>
      <c r="Z31" s="188"/>
      <c r="AA31" s="188"/>
      <c r="AB31" s="188"/>
      <c r="AC31" s="188"/>
      <c r="AD31" s="188"/>
      <c r="AE31" s="188"/>
      <c r="AF31" s="38"/>
      <c r="AG31" s="38"/>
      <c r="AH31" s="38"/>
      <c r="AI31" s="38"/>
      <c r="AJ31" s="38"/>
      <c r="AK31" s="189">
        <f>ROUND(AV87+SUM(BY91),2)</f>
        <v>0</v>
      </c>
      <c r="AL31" s="188"/>
      <c r="AM31" s="188"/>
      <c r="AN31" s="188"/>
      <c r="AO31" s="188"/>
      <c r="AP31" s="38"/>
      <c r="AQ31" s="42"/>
    </row>
    <row r="32" spans="2:71" s="2" customFormat="1" ht="14.4" customHeight="1">
      <c r="B32" s="37"/>
      <c r="C32" s="38"/>
      <c r="D32" s="38"/>
      <c r="E32" s="38"/>
      <c r="F32" s="39" t="s">
        <v>40</v>
      </c>
      <c r="G32" s="38"/>
      <c r="H32" s="38"/>
      <c r="I32" s="38"/>
      <c r="J32" s="38"/>
      <c r="K32" s="38"/>
      <c r="L32" s="187">
        <v>0.15</v>
      </c>
      <c r="M32" s="188"/>
      <c r="N32" s="188"/>
      <c r="O32" s="188"/>
      <c r="P32" s="38"/>
      <c r="Q32" s="38"/>
      <c r="R32" s="38"/>
      <c r="S32" s="38"/>
      <c r="T32" s="41" t="s">
        <v>39</v>
      </c>
      <c r="U32" s="38"/>
      <c r="V32" s="38"/>
      <c r="W32" s="189">
        <f>ROUND(BA87+SUM(CE91),2)</f>
        <v>0</v>
      </c>
      <c r="X32" s="188"/>
      <c r="Y32" s="188"/>
      <c r="Z32" s="188"/>
      <c r="AA32" s="188"/>
      <c r="AB32" s="188"/>
      <c r="AC32" s="188"/>
      <c r="AD32" s="188"/>
      <c r="AE32" s="188"/>
      <c r="AF32" s="38"/>
      <c r="AG32" s="38"/>
      <c r="AH32" s="38"/>
      <c r="AI32" s="38"/>
      <c r="AJ32" s="38"/>
      <c r="AK32" s="189">
        <f>ROUND(AW87+SUM(BZ91),2)</f>
        <v>0</v>
      </c>
      <c r="AL32" s="188"/>
      <c r="AM32" s="188"/>
      <c r="AN32" s="188"/>
      <c r="AO32" s="188"/>
      <c r="AP32" s="38"/>
      <c r="AQ32" s="42"/>
    </row>
    <row r="33" spans="2:43" s="2" customFormat="1" ht="14.4" hidden="1" customHeight="1">
      <c r="B33" s="37"/>
      <c r="C33" s="38"/>
      <c r="D33" s="38"/>
      <c r="E33" s="38"/>
      <c r="F33" s="39" t="s">
        <v>41</v>
      </c>
      <c r="G33" s="38"/>
      <c r="H33" s="38"/>
      <c r="I33" s="38"/>
      <c r="J33" s="38"/>
      <c r="K33" s="38"/>
      <c r="L33" s="187">
        <v>0.21</v>
      </c>
      <c r="M33" s="188"/>
      <c r="N33" s="188"/>
      <c r="O33" s="188"/>
      <c r="P33" s="38"/>
      <c r="Q33" s="38"/>
      <c r="R33" s="38"/>
      <c r="S33" s="38"/>
      <c r="T33" s="41" t="s">
        <v>39</v>
      </c>
      <c r="U33" s="38"/>
      <c r="V33" s="38"/>
      <c r="W33" s="189">
        <f>ROUND(BB87+SUM(CF91),2)</f>
        <v>0</v>
      </c>
      <c r="X33" s="188"/>
      <c r="Y33" s="188"/>
      <c r="Z33" s="188"/>
      <c r="AA33" s="188"/>
      <c r="AB33" s="188"/>
      <c r="AC33" s="188"/>
      <c r="AD33" s="188"/>
      <c r="AE33" s="188"/>
      <c r="AF33" s="38"/>
      <c r="AG33" s="38"/>
      <c r="AH33" s="38"/>
      <c r="AI33" s="38"/>
      <c r="AJ33" s="38"/>
      <c r="AK33" s="189">
        <v>0</v>
      </c>
      <c r="AL33" s="188"/>
      <c r="AM33" s="188"/>
      <c r="AN33" s="188"/>
      <c r="AO33" s="188"/>
      <c r="AP33" s="38"/>
      <c r="AQ33" s="42"/>
    </row>
    <row r="34" spans="2:43" s="2" customFormat="1" ht="14.4" hidden="1" customHeight="1">
      <c r="B34" s="37"/>
      <c r="C34" s="38"/>
      <c r="D34" s="38"/>
      <c r="E34" s="38"/>
      <c r="F34" s="39" t="s">
        <v>42</v>
      </c>
      <c r="G34" s="38"/>
      <c r="H34" s="38"/>
      <c r="I34" s="38"/>
      <c r="J34" s="38"/>
      <c r="K34" s="38"/>
      <c r="L34" s="187">
        <v>0.15</v>
      </c>
      <c r="M34" s="188"/>
      <c r="N34" s="188"/>
      <c r="O34" s="188"/>
      <c r="P34" s="38"/>
      <c r="Q34" s="38"/>
      <c r="R34" s="38"/>
      <c r="S34" s="38"/>
      <c r="T34" s="41" t="s">
        <v>39</v>
      </c>
      <c r="U34" s="38"/>
      <c r="V34" s="38"/>
      <c r="W34" s="189">
        <f>ROUND(BC87+SUM(CG91),2)</f>
        <v>0</v>
      </c>
      <c r="X34" s="188"/>
      <c r="Y34" s="188"/>
      <c r="Z34" s="188"/>
      <c r="AA34" s="188"/>
      <c r="AB34" s="188"/>
      <c r="AC34" s="188"/>
      <c r="AD34" s="188"/>
      <c r="AE34" s="188"/>
      <c r="AF34" s="38"/>
      <c r="AG34" s="38"/>
      <c r="AH34" s="38"/>
      <c r="AI34" s="38"/>
      <c r="AJ34" s="38"/>
      <c r="AK34" s="189">
        <v>0</v>
      </c>
      <c r="AL34" s="188"/>
      <c r="AM34" s="188"/>
      <c r="AN34" s="188"/>
      <c r="AO34" s="188"/>
      <c r="AP34" s="38"/>
      <c r="AQ34" s="42"/>
    </row>
    <row r="35" spans="2:43" s="2" customFormat="1" ht="14.4" hidden="1" customHeight="1">
      <c r="B35" s="37"/>
      <c r="C35" s="38"/>
      <c r="D35" s="38"/>
      <c r="E35" s="38"/>
      <c r="F35" s="39" t="s">
        <v>43</v>
      </c>
      <c r="G35" s="38"/>
      <c r="H35" s="38"/>
      <c r="I35" s="38"/>
      <c r="J35" s="38"/>
      <c r="K35" s="38"/>
      <c r="L35" s="187">
        <v>0</v>
      </c>
      <c r="M35" s="188"/>
      <c r="N35" s="188"/>
      <c r="O35" s="188"/>
      <c r="P35" s="38"/>
      <c r="Q35" s="38"/>
      <c r="R35" s="38"/>
      <c r="S35" s="38"/>
      <c r="T35" s="41" t="s">
        <v>39</v>
      </c>
      <c r="U35" s="38"/>
      <c r="V35" s="38"/>
      <c r="W35" s="189">
        <f>ROUND(BD87+SUM(CH91),2)</f>
        <v>0</v>
      </c>
      <c r="X35" s="188"/>
      <c r="Y35" s="188"/>
      <c r="Z35" s="188"/>
      <c r="AA35" s="188"/>
      <c r="AB35" s="188"/>
      <c r="AC35" s="188"/>
      <c r="AD35" s="188"/>
      <c r="AE35" s="188"/>
      <c r="AF35" s="38"/>
      <c r="AG35" s="38"/>
      <c r="AH35" s="38"/>
      <c r="AI35" s="38"/>
      <c r="AJ35" s="38"/>
      <c r="AK35" s="189">
        <v>0</v>
      </c>
      <c r="AL35" s="188"/>
      <c r="AM35" s="188"/>
      <c r="AN35" s="188"/>
      <c r="AO35" s="188"/>
      <c r="AP35" s="38"/>
      <c r="AQ35" s="42"/>
    </row>
    <row r="36" spans="2:43" s="1" customFormat="1" ht="6.9" customHeight="1">
      <c r="B36" s="32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33"/>
      <c r="AQ36" s="34"/>
    </row>
    <row r="37" spans="2:43" s="1" customFormat="1" ht="25.95" customHeight="1">
      <c r="B37" s="32"/>
      <c r="C37" s="43"/>
      <c r="D37" s="44" t="s">
        <v>44</v>
      </c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6" t="s">
        <v>45</v>
      </c>
      <c r="U37" s="45"/>
      <c r="V37" s="45"/>
      <c r="W37" s="45"/>
      <c r="X37" s="179" t="s">
        <v>46</v>
      </c>
      <c r="Y37" s="180"/>
      <c r="Z37" s="180"/>
      <c r="AA37" s="180"/>
      <c r="AB37" s="180"/>
      <c r="AC37" s="45"/>
      <c r="AD37" s="45"/>
      <c r="AE37" s="45"/>
      <c r="AF37" s="45"/>
      <c r="AG37" s="45"/>
      <c r="AH37" s="45"/>
      <c r="AI37" s="45"/>
      <c r="AJ37" s="45"/>
      <c r="AK37" s="181">
        <f>SUM(AK29:AK35)</f>
        <v>0</v>
      </c>
      <c r="AL37" s="180"/>
      <c r="AM37" s="180"/>
      <c r="AN37" s="180"/>
      <c r="AO37" s="182"/>
      <c r="AP37" s="43"/>
      <c r="AQ37" s="34"/>
    </row>
    <row r="38" spans="2:43" s="1" customFormat="1" ht="14.4" customHeight="1">
      <c r="B38" s="32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  <c r="AF38" s="33"/>
      <c r="AG38" s="33"/>
      <c r="AH38" s="33"/>
      <c r="AI38" s="33"/>
      <c r="AJ38" s="33"/>
      <c r="AK38" s="33"/>
      <c r="AL38" s="33"/>
      <c r="AM38" s="33"/>
      <c r="AN38" s="33"/>
      <c r="AO38" s="33"/>
      <c r="AP38" s="33"/>
      <c r="AQ38" s="34"/>
    </row>
    <row r="39" spans="2:43">
      <c r="B39" s="23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24"/>
    </row>
    <row r="40" spans="2:43">
      <c r="B40" s="23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5"/>
      <c r="AI40" s="25"/>
      <c r="AJ40" s="25"/>
      <c r="AK40" s="25"/>
      <c r="AL40" s="25"/>
      <c r="AM40" s="25"/>
      <c r="AN40" s="25"/>
      <c r="AO40" s="25"/>
      <c r="AP40" s="25"/>
      <c r="AQ40" s="24"/>
    </row>
    <row r="41" spans="2:43">
      <c r="B41" s="23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  <c r="AH41" s="25"/>
      <c r="AI41" s="25"/>
      <c r="AJ41" s="25"/>
      <c r="AK41" s="25"/>
      <c r="AL41" s="25"/>
      <c r="AM41" s="25"/>
      <c r="AN41" s="25"/>
      <c r="AO41" s="25"/>
      <c r="AP41" s="25"/>
      <c r="AQ41" s="24"/>
    </row>
    <row r="42" spans="2:43">
      <c r="B42" s="23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4"/>
    </row>
    <row r="43" spans="2:43">
      <c r="B43" s="23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25"/>
      <c r="AK43" s="25"/>
      <c r="AL43" s="25"/>
      <c r="AM43" s="25"/>
      <c r="AN43" s="25"/>
      <c r="AO43" s="25"/>
      <c r="AP43" s="25"/>
      <c r="AQ43" s="24"/>
    </row>
    <row r="44" spans="2:43">
      <c r="B44" s="23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25"/>
      <c r="AH44" s="25"/>
      <c r="AI44" s="25"/>
      <c r="AJ44" s="25"/>
      <c r="AK44" s="25"/>
      <c r="AL44" s="25"/>
      <c r="AM44" s="25"/>
      <c r="AN44" s="25"/>
      <c r="AO44" s="25"/>
      <c r="AP44" s="25"/>
      <c r="AQ44" s="24"/>
    </row>
    <row r="45" spans="2:43">
      <c r="B45" s="23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25"/>
      <c r="AF45" s="25"/>
      <c r="AG45" s="25"/>
      <c r="AH45" s="25"/>
      <c r="AI45" s="25"/>
      <c r="AJ45" s="25"/>
      <c r="AK45" s="25"/>
      <c r="AL45" s="25"/>
      <c r="AM45" s="25"/>
      <c r="AN45" s="25"/>
      <c r="AO45" s="25"/>
      <c r="AP45" s="25"/>
      <c r="AQ45" s="24"/>
    </row>
    <row r="46" spans="2:43">
      <c r="B46" s="23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25"/>
      <c r="AC46" s="25"/>
      <c r="AD46" s="25"/>
      <c r="AE46" s="25"/>
      <c r="AF46" s="25"/>
      <c r="AG46" s="25"/>
      <c r="AH46" s="25"/>
      <c r="AI46" s="25"/>
      <c r="AJ46" s="25"/>
      <c r="AK46" s="25"/>
      <c r="AL46" s="25"/>
      <c r="AM46" s="25"/>
      <c r="AN46" s="25"/>
      <c r="AO46" s="25"/>
      <c r="AP46" s="25"/>
      <c r="AQ46" s="24"/>
    </row>
    <row r="47" spans="2:43">
      <c r="B47" s="23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  <c r="AH47" s="25"/>
      <c r="AI47" s="25"/>
      <c r="AJ47" s="25"/>
      <c r="AK47" s="25"/>
      <c r="AL47" s="25"/>
      <c r="AM47" s="25"/>
      <c r="AN47" s="25"/>
      <c r="AO47" s="25"/>
      <c r="AP47" s="25"/>
      <c r="AQ47" s="24"/>
    </row>
    <row r="48" spans="2:43">
      <c r="B48" s="23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5"/>
      <c r="AN48" s="25"/>
      <c r="AO48" s="25"/>
      <c r="AP48" s="25"/>
      <c r="AQ48" s="24"/>
    </row>
    <row r="49" spans="2:43" s="1" customFormat="1" ht="14.4">
      <c r="B49" s="32"/>
      <c r="C49" s="33"/>
      <c r="D49" s="47" t="s">
        <v>47</v>
      </c>
      <c r="E49" s="48"/>
      <c r="F49" s="48"/>
      <c r="G49" s="48"/>
      <c r="H49" s="48"/>
      <c r="I49" s="48"/>
      <c r="J49" s="48"/>
      <c r="K49" s="48"/>
      <c r="L49" s="48"/>
      <c r="M49" s="48"/>
      <c r="N49" s="48"/>
      <c r="O49" s="48"/>
      <c r="P49" s="48"/>
      <c r="Q49" s="48"/>
      <c r="R49" s="48"/>
      <c r="S49" s="48"/>
      <c r="T49" s="48"/>
      <c r="U49" s="48"/>
      <c r="V49" s="48"/>
      <c r="W49" s="48"/>
      <c r="X49" s="48"/>
      <c r="Y49" s="48"/>
      <c r="Z49" s="49"/>
      <c r="AA49" s="33"/>
      <c r="AB49" s="33"/>
      <c r="AC49" s="47" t="s">
        <v>48</v>
      </c>
      <c r="AD49" s="48"/>
      <c r="AE49" s="48"/>
      <c r="AF49" s="48"/>
      <c r="AG49" s="48"/>
      <c r="AH49" s="48"/>
      <c r="AI49" s="48"/>
      <c r="AJ49" s="48"/>
      <c r="AK49" s="48"/>
      <c r="AL49" s="48"/>
      <c r="AM49" s="48"/>
      <c r="AN49" s="48"/>
      <c r="AO49" s="49"/>
      <c r="AP49" s="33"/>
      <c r="AQ49" s="34"/>
    </row>
    <row r="50" spans="2:43">
      <c r="B50" s="23"/>
      <c r="C50" s="25"/>
      <c r="D50" s="50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51"/>
      <c r="AA50" s="25"/>
      <c r="AB50" s="25"/>
      <c r="AC50" s="50"/>
      <c r="AD50" s="25"/>
      <c r="AE50" s="25"/>
      <c r="AF50" s="25"/>
      <c r="AG50" s="25"/>
      <c r="AH50" s="25"/>
      <c r="AI50" s="25"/>
      <c r="AJ50" s="25"/>
      <c r="AK50" s="25"/>
      <c r="AL50" s="25"/>
      <c r="AM50" s="25"/>
      <c r="AN50" s="25"/>
      <c r="AO50" s="51"/>
      <c r="AP50" s="25"/>
      <c r="AQ50" s="24"/>
    </row>
    <row r="51" spans="2:43">
      <c r="B51" s="23"/>
      <c r="C51" s="25"/>
      <c r="D51" s="50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25"/>
      <c r="S51" s="25"/>
      <c r="T51" s="25"/>
      <c r="U51" s="25"/>
      <c r="V51" s="25"/>
      <c r="W51" s="25"/>
      <c r="X51" s="25"/>
      <c r="Y51" s="25"/>
      <c r="Z51" s="51"/>
      <c r="AA51" s="25"/>
      <c r="AB51" s="25"/>
      <c r="AC51" s="50"/>
      <c r="AD51" s="25"/>
      <c r="AE51" s="25"/>
      <c r="AF51" s="25"/>
      <c r="AG51" s="25"/>
      <c r="AH51" s="25"/>
      <c r="AI51" s="25"/>
      <c r="AJ51" s="25"/>
      <c r="AK51" s="25"/>
      <c r="AL51" s="25"/>
      <c r="AM51" s="25"/>
      <c r="AN51" s="25"/>
      <c r="AO51" s="51"/>
      <c r="AP51" s="25"/>
      <c r="AQ51" s="24"/>
    </row>
    <row r="52" spans="2:43">
      <c r="B52" s="23"/>
      <c r="C52" s="25"/>
      <c r="D52" s="50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51"/>
      <c r="AA52" s="25"/>
      <c r="AB52" s="25"/>
      <c r="AC52" s="50"/>
      <c r="AD52" s="25"/>
      <c r="AE52" s="25"/>
      <c r="AF52" s="25"/>
      <c r="AG52" s="25"/>
      <c r="AH52" s="25"/>
      <c r="AI52" s="25"/>
      <c r="AJ52" s="25"/>
      <c r="AK52" s="25"/>
      <c r="AL52" s="25"/>
      <c r="AM52" s="25"/>
      <c r="AN52" s="25"/>
      <c r="AO52" s="51"/>
      <c r="AP52" s="25"/>
      <c r="AQ52" s="24"/>
    </row>
    <row r="53" spans="2:43">
      <c r="B53" s="23"/>
      <c r="C53" s="25"/>
      <c r="D53" s="50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25"/>
      <c r="S53" s="25"/>
      <c r="T53" s="25"/>
      <c r="U53" s="25"/>
      <c r="V53" s="25"/>
      <c r="W53" s="25"/>
      <c r="X53" s="25"/>
      <c r="Y53" s="25"/>
      <c r="Z53" s="51"/>
      <c r="AA53" s="25"/>
      <c r="AB53" s="25"/>
      <c r="AC53" s="50"/>
      <c r="AD53" s="25"/>
      <c r="AE53" s="25"/>
      <c r="AF53" s="25"/>
      <c r="AG53" s="25"/>
      <c r="AH53" s="25"/>
      <c r="AI53" s="25"/>
      <c r="AJ53" s="25"/>
      <c r="AK53" s="25"/>
      <c r="AL53" s="25"/>
      <c r="AM53" s="25"/>
      <c r="AN53" s="25"/>
      <c r="AO53" s="51"/>
      <c r="AP53" s="25"/>
      <c r="AQ53" s="24"/>
    </row>
    <row r="54" spans="2:43">
      <c r="B54" s="23"/>
      <c r="C54" s="25"/>
      <c r="D54" s="50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25"/>
      <c r="Y54" s="25"/>
      <c r="Z54" s="51"/>
      <c r="AA54" s="25"/>
      <c r="AB54" s="25"/>
      <c r="AC54" s="50"/>
      <c r="AD54" s="25"/>
      <c r="AE54" s="25"/>
      <c r="AF54" s="25"/>
      <c r="AG54" s="25"/>
      <c r="AH54" s="25"/>
      <c r="AI54" s="25"/>
      <c r="AJ54" s="25"/>
      <c r="AK54" s="25"/>
      <c r="AL54" s="25"/>
      <c r="AM54" s="25"/>
      <c r="AN54" s="25"/>
      <c r="AO54" s="51"/>
      <c r="AP54" s="25"/>
      <c r="AQ54" s="24"/>
    </row>
    <row r="55" spans="2:43">
      <c r="B55" s="23"/>
      <c r="C55" s="25"/>
      <c r="D55" s="50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51"/>
      <c r="AA55" s="25"/>
      <c r="AB55" s="25"/>
      <c r="AC55" s="50"/>
      <c r="AD55" s="25"/>
      <c r="AE55" s="25"/>
      <c r="AF55" s="25"/>
      <c r="AG55" s="25"/>
      <c r="AH55" s="25"/>
      <c r="AI55" s="25"/>
      <c r="AJ55" s="25"/>
      <c r="AK55" s="25"/>
      <c r="AL55" s="25"/>
      <c r="AM55" s="25"/>
      <c r="AN55" s="25"/>
      <c r="AO55" s="51"/>
      <c r="AP55" s="25"/>
      <c r="AQ55" s="24"/>
    </row>
    <row r="56" spans="2:43">
      <c r="B56" s="23"/>
      <c r="C56" s="25"/>
      <c r="D56" s="50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  <c r="P56" s="25"/>
      <c r="Q56" s="25"/>
      <c r="R56" s="25"/>
      <c r="S56" s="25"/>
      <c r="T56" s="25"/>
      <c r="U56" s="25"/>
      <c r="V56" s="25"/>
      <c r="W56" s="25"/>
      <c r="X56" s="25"/>
      <c r="Y56" s="25"/>
      <c r="Z56" s="51"/>
      <c r="AA56" s="25"/>
      <c r="AB56" s="25"/>
      <c r="AC56" s="50"/>
      <c r="AD56" s="25"/>
      <c r="AE56" s="25"/>
      <c r="AF56" s="25"/>
      <c r="AG56" s="25"/>
      <c r="AH56" s="25"/>
      <c r="AI56" s="25"/>
      <c r="AJ56" s="25"/>
      <c r="AK56" s="25"/>
      <c r="AL56" s="25"/>
      <c r="AM56" s="25"/>
      <c r="AN56" s="25"/>
      <c r="AO56" s="51"/>
      <c r="AP56" s="25"/>
      <c r="AQ56" s="24"/>
    </row>
    <row r="57" spans="2:43">
      <c r="B57" s="23"/>
      <c r="C57" s="25"/>
      <c r="D57" s="50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25"/>
      <c r="P57" s="25"/>
      <c r="Q57" s="25"/>
      <c r="R57" s="25"/>
      <c r="S57" s="25"/>
      <c r="T57" s="25"/>
      <c r="U57" s="25"/>
      <c r="V57" s="25"/>
      <c r="W57" s="25"/>
      <c r="X57" s="25"/>
      <c r="Y57" s="25"/>
      <c r="Z57" s="51"/>
      <c r="AA57" s="25"/>
      <c r="AB57" s="25"/>
      <c r="AC57" s="50"/>
      <c r="AD57" s="25"/>
      <c r="AE57" s="25"/>
      <c r="AF57" s="25"/>
      <c r="AG57" s="25"/>
      <c r="AH57" s="25"/>
      <c r="AI57" s="25"/>
      <c r="AJ57" s="25"/>
      <c r="AK57" s="25"/>
      <c r="AL57" s="25"/>
      <c r="AM57" s="25"/>
      <c r="AN57" s="25"/>
      <c r="AO57" s="51"/>
      <c r="AP57" s="25"/>
      <c r="AQ57" s="24"/>
    </row>
    <row r="58" spans="2:43" s="1" customFormat="1" ht="14.4">
      <c r="B58" s="32"/>
      <c r="C58" s="33"/>
      <c r="D58" s="52" t="s">
        <v>49</v>
      </c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3"/>
      <c r="P58" s="53"/>
      <c r="Q58" s="53"/>
      <c r="R58" s="54" t="s">
        <v>50</v>
      </c>
      <c r="S58" s="53"/>
      <c r="T58" s="53"/>
      <c r="U58" s="53"/>
      <c r="V58" s="53"/>
      <c r="W58" s="53"/>
      <c r="X58" s="53"/>
      <c r="Y58" s="53"/>
      <c r="Z58" s="55"/>
      <c r="AA58" s="33"/>
      <c r="AB58" s="33"/>
      <c r="AC58" s="52" t="s">
        <v>49</v>
      </c>
      <c r="AD58" s="53"/>
      <c r="AE58" s="53"/>
      <c r="AF58" s="53"/>
      <c r="AG58" s="53"/>
      <c r="AH58" s="53"/>
      <c r="AI58" s="53"/>
      <c r="AJ58" s="53"/>
      <c r="AK58" s="53"/>
      <c r="AL58" s="53"/>
      <c r="AM58" s="54" t="s">
        <v>50</v>
      </c>
      <c r="AN58" s="53"/>
      <c r="AO58" s="55"/>
      <c r="AP58" s="33"/>
      <c r="AQ58" s="34"/>
    </row>
    <row r="59" spans="2:43">
      <c r="B59" s="23"/>
      <c r="C59" s="25"/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5"/>
      <c r="P59" s="25"/>
      <c r="Q59" s="25"/>
      <c r="R59" s="25"/>
      <c r="S59" s="25"/>
      <c r="T59" s="25"/>
      <c r="U59" s="25"/>
      <c r="V59" s="25"/>
      <c r="W59" s="25"/>
      <c r="X59" s="25"/>
      <c r="Y59" s="25"/>
      <c r="Z59" s="25"/>
      <c r="AA59" s="25"/>
      <c r="AB59" s="25"/>
      <c r="AC59" s="25"/>
      <c r="AD59" s="25"/>
      <c r="AE59" s="25"/>
      <c r="AF59" s="25"/>
      <c r="AG59" s="25"/>
      <c r="AH59" s="25"/>
      <c r="AI59" s="25"/>
      <c r="AJ59" s="25"/>
      <c r="AK59" s="25"/>
      <c r="AL59" s="25"/>
      <c r="AM59" s="25"/>
      <c r="AN59" s="25"/>
      <c r="AO59" s="25"/>
      <c r="AP59" s="25"/>
      <c r="AQ59" s="24"/>
    </row>
    <row r="60" spans="2:43" s="1" customFormat="1" ht="14.4">
      <c r="B60" s="32"/>
      <c r="C60" s="33"/>
      <c r="D60" s="47" t="s">
        <v>51</v>
      </c>
      <c r="E60" s="48"/>
      <c r="F60" s="48"/>
      <c r="G60" s="48"/>
      <c r="H60" s="48"/>
      <c r="I60" s="48"/>
      <c r="J60" s="48"/>
      <c r="K60" s="48"/>
      <c r="L60" s="48"/>
      <c r="M60" s="48"/>
      <c r="N60" s="48"/>
      <c r="O60" s="48"/>
      <c r="P60" s="48"/>
      <c r="Q60" s="48"/>
      <c r="R60" s="48"/>
      <c r="S60" s="48"/>
      <c r="T60" s="48"/>
      <c r="U60" s="48"/>
      <c r="V60" s="48"/>
      <c r="W60" s="48"/>
      <c r="X60" s="48"/>
      <c r="Y60" s="48"/>
      <c r="Z60" s="49"/>
      <c r="AA60" s="33"/>
      <c r="AB60" s="33"/>
      <c r="AC60" s="47" t="s">
        <v>52</v>
      </c>
      <c r="AD60" s="48"/>
      <c r="AE60" s="48"/>
      <c r="AF60" s="48"/>
      <c r="AG60" s="48"/>
      <c r="AH60" s="48"/>
      <c r="AI60" s="48"/>
      <c r="AJ60" s="48"/>
      <c r="AK60" s="48"/>
      <c r="AL60" s="48"/>
      <c r="AM60" s="48"/>
      <c r="AN60" s="48"/>
      <c r="AO60" s="49"/>
      <c r="AP60" s="33"/>
      <c r="AQ60" s="34"/>
    </row>
    <row r="61" spans="2:43">
      <c r="B61" s="23"/>
      <c r="C61" s="25"/>
      <c r="D61" s="50"/>
      <c r="E61" s="25"/>
      <c r="F61" s="25"/>
      <c r="G61" s="25"/>
      <c r="H61" s="25"/>
      <c r="I61" s="25"/>
      <c r="J61" s="25"/>
      <c r="K61" s="25"/>
      <c r="L61" s="25"/>
      <c r="M61" s="25"/>
      <c r="N61" s="25"/>
      <c r="O61" s="25"/>
      <c r="P61" s="25"/>
      <c r="Q61" s="25"/>
      <c r="R61" s="25"/>
      <c r="S61" s="25"/>
      <c r="T61" s="25"/>
      <c r="U61" s="25"/>
      <c r="V61" s="25"/>
      <c r="W61" s="25"/>
      <c r="X61" s="25"/>
      <c r="Y61" s="25"/>
      <c r="Z61" s="51"/>
      <c r="AA61" s="25"/>
      <c r="AB61" s="25"/>
      <c r="AC61" s="50"/>
      <c r="AD61" s="25"/>
      <c r="AE61" s="25"/>
      <c r="AF61" s="25"/>
      <c r="AG61" s="25"/>
      <c r="AH61" s="25"/>
      <c r="AI61" s="25"/>
      <c r="AJ61" s="25"/>
      <c r="AK61" s="25"/>
      <c r="AL61" s="25"/>
      <c r="AM61" s="25"/>
      <c r="AN61" s="25"/>
      <c r="AO61" s="51"/>
      <c r="AP61" s="25"/>
      <c r="AQ61" s="24"/>
    </row>
    <row r="62" spans="2:43">
      <c r="B62" s="23"/>
      <c r="C62" s="25"/>
      <c r="D62" s="50"/>
      <c r="E62" s="25"/>
      <c r="F62" s="25"/>
      <c r="G62" s="25"/>
      <c r="H62" s="25"/>
      <c r="I62" s="25"/>
      <c r="J62" s="25"/>
      <c r="K62" s="25"/>
      <c r="L62" s="25"/>
      <c r="M62" s="25"/>
      <c r="N62" s="25"/>
      <c r="O62" s="25"/>
      <c r="P62" s="25"/>
      <c r="Q62" s="25"/>
      <c r="R62" s="25"/>
      <c r="S62" s="25"/>
      <c r="T62" s="25"/>
      <c r="U62" s="25"/>
      <c r="V62" s="25"/>
      <c r="W62" s="25"/>
      <c r="X62" s="25"/>
      <c r="Y62" s="25"/>
      <c r="Z62" s="51"/>
      <c r="AA62" s="25"/>
      <c r="AB62" s="25"/>
      <c r="AC62" s="50"/>
      <c r="AD62" s="25"/>
      <c r="AE62" s="25"/>
      <c r="AF62" s="25"/>
      <c r="AG62" s="25"/>
      <c r="AH62" s="25"/>
      <c r="AI62" s="25"/>
      <c r="AJ62" s="25"/>
      <c r="AK62" s="25"/>
      <c r="AL62" s="25"/>
      <c r="AM62" s="25"/>
      <c r="AN62" s="25"/>
      <c r="AO62" s="51"/>
      <c r="AP62" s="25"/>
      <c r="AQ62" s="24"/>
    </row>
    <row r="63" spans="2:43">
      <c r="B63" s="23"/>
      <c r="C63" s="25"/>
      <c r="D63" s="50"/>
      <c r="E63" s="25"/>
      <c r="F63" s="25"/>
      <c r="G63" s="25"/>
      <c r="H63" s="25"/>
      <c r="I63" s="25"/>
      <c r="J63" s="25"/>
      <c r="K63" s="25"/>
      <c r="L63" s="25"/>
      <c r="M63" s="25"/>
      <c r="N63" s="25"/>
      <c r="O63" s="25"/>
      <c r="P63" s="25"/>
      <c r="Q63" s="25"/>
      <c r="R63" s="25"/>
      <c r="S63" s="25"/>
      <c r="T63" s="25"/>
      <c r="U63" s="25"/>
      <c r="V63" s="25"/>
      <c r="W63" s="25"/>
      <c r="X63" s="25"/>
      <c r="Y63" s="25"/>
      <c r="Z63" s="51"/>
      <c r="AA63" s="25"/>
      <c r="AB63" s="25"/>
      <c r="AC63" s="50"/>
      <c r="AD63" s="25"/>
      <c r="AE63" s="25"/>
      <c r="AF63" s="25"/>
      <c r="AG63" s="25"/>
      <c r="AH63" s="25"/>
      <c r="AI63" s="25"/>
      <c r="AJ63" s="25"/>
      <c r="AK63" s="25"/>
      <c r="AL63" s="25"/>
      <c r="AM63" s="25"/>
      <c r="AN63" s="25"/>
      <c r="AO63" s="51"/>
      <c r="AP63" s="25"/>
      <c r="AQ63" s="24"/>
    </row>
    <row r="64" spans="2:43">
      <c r="B64" s="23"/>
      <c r="C64" s="25"/>
      <c r="D64" s="50"/>
      <c r="E64" s="25"/>
      <c r="F64" s="25"/>
      <c r="G64" s="25"/>
      <c r="H64" s="25"/>
      <c r="I64" s="25"/>
      <c r="J64" s="25"/>
      <c r="K64" s="25"/>
      <c r="L64" s="25"/>
      <c r="M64" s="25"/>
      <c r="N64" s="25"/>
      <c r="O64" s="25"/>
      <c r="P64" s="25"/>
      <c r="Q64" s="25"/>
      <c r="R64" s="25"/>
      <c r="S64" s="25"/>
      <c r="T64" s="25"/>
      <c r="U64" s="25"/>
      <c r="V64" s="25"/>
      <c r="W64" s="25"/>
      <c r="X64" s="25"/>
      <c r="Y64" s="25"/>
      <c r="Z64" s="51"/>
      <c r="AA64" s="25"/>
      <c r="AB64" s="25"/>
      <c r="AC64" s="50"/>
      <c r="AD64" s="25"/>
      <c r="AE64" s="25"/>
      <c r="AF64" s="25"/>
      <c r="AG64" s="25"/>
      <c r="AH64" s="25"/>
      <c r="AI64" s="25"/>
      <c r="AJ64" s="25"/>
      <c r="AK64" s="25"/>
      <c r="AL64" s="25"/>
      <c r="AM64" s="25"/>
      <c r="AN64" s="25"/>
      <c r="AO64" s="51"/>
      <c r="AP64" s="25"/>
      <c r="AQ64" s="24"/>
    </row>
    <row r="65" spans="2:43">
      <c r="B65" s="23"/>
      <c r="C65" s="25"/>
      <c r="D65" s="50"/>
      <c r="E65" s="25"/>
      <c r="F65" s="25"/>
      <c r="G65" s="25"/>
      <c r="H65" s="25"/>
      <c r="I65" s="25"/>
      <c r="J65" s="25"/>
      <c r="K65" s="25"/>
      <c r="L65" s="25"/>
      <c r="M65" s="25"/>
      <c r="N65" s="25"/>
      <c r="O65" s="25"/>
      <c r="P65" s="25"/>
      <c r="Q65" s="25"/>
      <c r="R65" s="25"/>
      <c r="S65" s="25"/>
      <c r="T65" s="25"/>
      <c r="U65" s="25"/>
      <c r="V65" s="25"/>
      <c r="W65" s="25"/>
      <c r="X65" s="25"/>
      <c r="Y65" s="25"/>
      <c r="Z65" s="51"/>
      <c r="AA65" s="25"/>
      <c r="AB65" s="25"/>
      <c r="AC65" s="50"/>
      <c r="AD65" s="25"/>
      <c r="AE65" s="25"/>
      <c r="AF65" s="25"/>
      <c r="AG65" s="25"/>
      <c r="AH65" s="25"/>
      <c r="AI65" s="25"/>
      <c r="AJ65" s="25"/>
      <c r="AK65" s="25"/>
      <c r="AL65" s="25"/>
      <c r="AM65" s="25"/>
      <c r="AN65" s="25"/>
      <c r="AO65" s="51"/>
      <c r="AP65" s="25"/>
      <c r="AQ65" s="24"/>
    </row>
    <row r="66" spans="2:43">
      <c r="B66" s="23"/>
      <c r="C66" s="25"/>
      <c r="D66" s="50"/>
      <c r="E66" s="25"/>
      <c r="F66" s="25"/>
      <c r="G66" s="25"/>
      <c r="H66" s="25"/>
      <c r="I66" s="25"/>
      <c r="J66" s="25"/>
      <c r="K66" s="25"/>
      <c r="L66" s="25"/>
      <c r="M66" s="25"/>
      <c r="N66" s="25"/>
      <c r="O66" s="25"/>
      <c r="P66" s="25"/>
      <c r="Q66" s="25"/>
      <c r="R66" s="25"/>
      <c r="S66" s="25"/>
      <c r="T66" s="25"/>
      <c r="U66" s="25"/>
      <c r="V66" s="25"/>
      <c r="W66" s="25"/>
      <c r="X66" s="25"/>
      <c r="Y66" s="25"/>
      <c r="Z66" s="51"/>
      <c r="AA66" s="25"/>
      <c r="AB66" s="25"/>
      <c r="AC66" s="50"/>
      <c r="AD66" s="25"/>
      <c r="AE66" s="25"/>
      <c r="AF66" s="25"/>
      <c r="AG66" s="25"/>
      <c r="AH66" s="25"/>
      <c r="AI66" s="25"/>
      <c r="AJ66" s="25"/>
      <c r="AK66" s="25"/>
      <c r="AL66" s="25"/>
      <c r="AM66" s="25"/>
      <c r="AN66" s="25"/>
      <c r="AO66" s="51"/>
      <c r="AP66" s="25"/>
      <c r="AQ66" s="24"/>
    </row>
    <row r="67" spans="2:43">
      <c r="B67" s="23"/>
      <c r="C67" s="25"/>
      <c r="D67" s="50"/>
      <c r="E67" s="25"/>
      <c r="F67" s="25"/>
      <c r="G67" s="25"/>
      <c r="H67" s="25"/>
      <c r="I67" s="25"/>
      <c r="J67" s="25"/>
      <c r="K67" s="25"/>
      <c r="L67" s="25"/>
      <c r="M67" s="25"/>
      <c r="N67" s="25"/>
      <c r="O67" s="25"/>
      <c r="P67" s="25"/>
      <c r="Q67" s="25"/>
      <c r="R67" s="25"/>
      <c r="S67" s="25"/>
      <c r="T67" s="25"/>
      <c r="U67" s="25"/>
      <c r="V67" s="25"/>
      <c r="W67" s="25"/>
      <c r="X67" s="25"/>
      <c r="Y67" s="25"/>
      <c r="Z67" s="51"/>
      <c r="AA67" s="25"/>
      <c r="AB67" s="25"/>
      <c r="AC67" s="50"/>
      <c r="AD67" s="25"/>
      <c r="AE67" s="25"/>
      <c r="AF67" s="25"/>
      <c r="AG67" s="25"/>
      <c r="AH67" s="25"/>
      <c r="AI67" s="25"/>
      <c r="AJ67" s="25"/>
      <c r="AK67" s="25"/>
      <c r="AL67" s="25"/>
      <c r="AM67" s="25"/>
      <c r="AN67" s="25"/>
      <c r="AO67" s="51"/>
      <c r="AP67" s="25"/>
      <c r="AQ67" s="24"/>
    </row>
    <row r="68" spans="2:43">
      <c r="B68" s="23"/>
      <c r="C68" s="25"/>
      <c r="D68" s="50"/>
      <c r="E68" s="25"/>
      <c r="F68" s="25"/>
      <c r="G68" s="25"/>
      <c r="H68" s="25"/>
      <c r="I68" s="25"/>
      <c r="J68" s="25"/>
      <c r="K68" s="25"/>
      <c r="L68" s="25"/>
      <c r="M68" s="25"/>
      <c r="N68" s="25"/>
      <c r="O68" s="25"/>
      <c r="P68" s="25"/>
      <c r="Q68" s="25"/>
      <c r="R68" s="25"/>
      <c r="S68" s="25"/>
      <c r="T68" s="25"/>
      <c r="U68" s="25"/>
      <c r="V68" s="25"/>
      <c r="W68" s="25"/>
      <c r="X68" s="25"/>
      <c r="Y68" s="25"/>
      <c r="Z68" s="51"/>
      <c r="AA68" s="25"/>
      <c r="AB68" s="25"/>
      <c r="AC68" s="50"/>
      <c r="AD68" s="25"/>
      <c r="AE68" s="25"/>
      <c r="AF68" s="25"/>
      <c r="AG68" s="25"/>
      <c r="AH68" s="25"/>
      <c r="AI68" s="25"/>
      <c r="AJ68" s="25"/>
      <c r="AK68" s="25"/>
      <c r="AL68" s="25"/>
      <c r="AM68" s="25"/>
      <c r="AN68" s="25"/>
      <c r="AO68" s="51"/>
      <c r="AP68" s="25"/>
      <c r="AQ68" s="24"/>
    </row>
    <row r="69" spans="2:43" s="1" customFormat="1" ht="14.4">
      <c r="B69" s="32"/>
      <c r="C69" s="33"/>
      <c r="D69" s="52" t="s">
        <v>49</v>
      </c>
      <c r="E69" s="53"/>
      <c r="F69" s="53"/>
      <c r="G69" s="53"/>
      <c r="H69" s="53"/>
      <c r="I69" s="53"/>
      <c r="J69" s="53"/>
      <c r="K69" s="53"/>
      <c r="L69" s="53"/>
      <c r="M69" s="53"/>
      <c r="N69" s="53"/>
      <c r="O69" s="53"/>
      <c r="P69" s="53"/>
      <c r="Q69" s="53"/>
      <c r="R69" s="54" t="s">
        <v>50</v>
      </c>
      <c r="S69" s="53"/>
      <c r="T69" s="53"/>
      <c r="U69" s="53"/>
      <c r="V69" s="53"/>
      <c r="W69" s="53"/>
      <c r="X69" s="53"/>
      <c r="Y69" s="53"/>
      <c r="Z69" s="55"/>
      <c r="AA69" s="33"/>
      <c r="AB69" s="33"/>
      <c r="AC69" s="52" t="s">
        <v>49</v>
      </c>
      <c r="AD69" s="53"/>
      <c r="AE69" s="53"/>
      <c r="AF69" s="53"/>
      <c r="AG69" s="53"/>
      <c r="AH69" s="53"/>
      <c r="AI69" s="53"/>
      <c r="AJ69" s="53"/>
      <c r="AK69" s="53"/>
      <c r="AL69" s="53"/>
      <c r="AM69" s="54" t="s">
        <v>50</v>
      </c>
      <c r="AN69" s="53"/>
      <c r="AO69" s="55"/>
      <c r="AP69" s="33"/>
      <c r="AQ69" s="34"/>
    </row>
    <row r="70" spans="2:43" s="1" customFormat="1" ht="6.9" customHeight="1">
      <c r="B70" s="32"/>
      <c r="C70" s="33"/>
      <c r="D70" s="33"/>
      <c r="E70" s="33"/>
      <c r="F70" s="33"/>
      <c r="G70" s="33"/>
      <c r="H70" s="33"/>
      <c r="I70" s="33"/>
      <c r="J70" s="33"/>
      <c r="K70" s="33"/>
      <c r="L70" s="33"/>
      <c r="M70" s="33"/>
      <c r="N70" s="33"/>
      <c r="O70" s="33"/>
      <c r="P70" s="33"/>
      <c r="Q70" s="33"/>
      <c r="R70" s="33"/>
      <c r="S70" s="33"/>
      <c r="T70" s="33"/>
      <c r="U70" s="33"/>
      <c r="V70" s="33"/>
      <c r="W70" s="33"/>
      <c r="X70" s="33"/>
      <c r="Y70" s="33"/>
      <c r="Z70" s="33"/>
      <c r="AA70" s="33"/>
      <c r="AB70" s="33"/>
      <c r="AC70" s="33"/>
      <c r="AD70" s="33"/>
      <c r="AE70" s="33"/>
      <c r="AF70" s="33"/>
      <c r="AG70" s="33"/>
      <c r="AH70" s="33"/>
      <c r="AI70" s="33"/>
      <c r="AJ70" s="33"/>
      <c r="AK70" s="33"/>
      <c r="AL70" s="33"/>
      <c r="AM70" s="33"/>
      <c r="AN70" s="33"/>
      <c r="AO70" s="33"/>
      <c r="AP70" s="33"/>
      <c r="AQ70" s="34"/>
    </row>
    <row r="71" spans="2:43" s="1" customFormat="1" ht="6.9" customHeight="1">
      <c r="B71" s="56"/>
      <c r="C71" s="57"/>
      <c r="D71" s="57"/>
      <c r="E71" s="57"/>
      <c r="F71" s="57"/>
      <c r="G71" s="57"/>
      <c r="H71" s="57"/>
      <c r="I71" s="57"/>
      <c r="J71" s="57"/>
      <c r="K71" s="57"/>
      <c r="L71" s="57"/>
      <c r="M71" s="57"/>
      <c r="N71" s="57"/>
      <c r="O71" s="57"/>
      <c r="P71" s="57"/>
      <c r="Q71" s="57"/>
      <c r="R71" s="57"/>
      <c r="S71" s="57"/>
      <c r="T71" s="57"/>
      <c r="U71" s="57"/>
      <c r="V71" s="57"/>
      <c r="W71" s="57"/>
      <c r="X71" s="57"/>
      <c r="Y71" s="57"/>
      <c r="Z71" s="57"/>
      <c r="AA71" s="57"/>
      <c r="AB71" s="57"/>
      <c r="AC71" s="57"/>
      <c r="AD71" s="57"/>
      <c r="AE71" s="57"/>
      <c r="AF71" s="57"/>
      <c r="AG71" s="57"/>
      <c r="AH71" s="57"/>
      <c r="AI71" s="57"/>
      <c r="AJ71" s="57"/>
      <c r="AK71" s="57"/>
      <c r="AL71" s="57"/>
      <c r="AM71" s="57"/>
      <c r="AN71" s="57"/>
      <c r="AO71" s="57"/>
      <c r="AP71" s="57"/>
      <c r="AQ71" s="58"/>
    </row>
    <row r="75" spans="2:43" s="1" customFormat="1" ht="6.9" customHeight="1">
      <c r="B75" s="59"/>
      <c r="C75" s="60"/>
      <c r="D75" s="60"/>
      <c r="E75" s="60"/>
      <c r="F75" s="60"/>
      <c r="G75" s="60"/>
      <c r="H75" s="60"/>
      <c r="I75" s="60"/>
      <c r="J75" s="60"/>
      <c r="K75" s="60"/>
      <c r="L75" s="60"/>
      <c r="M75" s="60"/>
      <c r="N75" s="60"/>
      <c r="O75" s="60"/>
      <c r="P75" s="60"/>
      <c r="Q75" s="60"/>
      <c r="R75" s="60"/>
      <c r="S75" s="60"/>
      <c r="T75" s="60"/>
      <c r="U75" s="60"/>
      <c r="V75" s="60"/>
      <c r="W75" s="60"/>
      <c r="X75" s="60"/>
      <c r="Y75" s="60"/>
      <c r="Z75" s="60"/>
      <c r="AA75" s="60"/>
      <c r="AB75" s="60"/>
      <c r="AC75" s="60"/>
      <c r="AD75" s="60"/>
      <c r="AE75" s="60"/>
      <c r="AF75" s="60"/>
      <c r="AG75" s="60"/>
      <c r="AH75" s="60"/>
      <c r="AI75" s="60"/>
      <c r="AJ75" s="60"/>
      <c r="AK75" s="60"/>
      <c r="AL75" s="60"/>
      <c r="AM75" s="60"/>
      <c r="AN75" s="60"/>
      <c r="AO75" s="60"/>
      <c r="AP75" s="60"/>
      <c r="AQ75" s="61"/>
    </row>
    <row r="76" spans="2:43" s="1" customFormat="1" ht="36.9" customHeight="1">
      <c r="B76" s="32"/>
      <c r="C76" s="183" t="s">
        <v>53</v>
      </c>
      <c r="D76" s="184"/>
      <c r="E76" s="184"/>
      <c r="F76" s="184"/>
      <c r="G76" s="184"/>
      <c r="H76" s="184"/>
      <c r="I76" s="184"/>
      <c r="J76" s="184"/>
      <c r="K76" s="184"/>
      <c r="L76" s="184"/>
      <c r="M76" s="184"/>
      <c r="N76" s="184"/>
      <c r="O76" s="184"/>
      <c r="P76" s="184"/>
      <c r="Q76" s="184"/>
      <c r="R76" s="184"/>
      <c r="S76" s="184"/>
      <c r="T76" s="184"/>
      <c r="U76" s="184"/>
      <c r="V76" s="184"/>
      <c r="W76" s="184"/>
      <c r="X76" s="184"/>
      <c r="Y76" s="184"/>
      <c r="Z76" s="184"/>
      <c r="AA76" s="184"/>
      <c r="AB76" s="184"/>
      <c r="AC76" s="184"/>
      <c r="AD76" s="184"/>
      <c r="AE76" s="184"/>
      <c r="AF76" s="184"/>
      <c r="AG76" s="184"/>
      <c r="AH76" s="184"/>
      <c r="AI76" s="184"/>
      <c r="AJ76" s="184"/>
      <c r="AK76" s="184"/>
      <c r="AL76" s="184"/>
      <c r="AM76" s="184"/>
      <c r="AN76" s="184"/>
      <c r="AO76" s="184"/>
      <c r="AP76" s="184"/>
      <c r="AQ76" s="34"/>
    </row>
    <row r="77" spans="2:43" s="3" customFormat="1" ht="14.4" customHeight="1">
      <c r="B77" s="62"/>
      <c r="C77" s="29" t="s">
        <v>15</v>
      </c>
      <c r="D77" s="63"/>
      <c r="E77" s="63"/>
      <c r="F77" s="63"/>
      <c r="G77" s="63"/>
      <c r="H77" s="63"/>
      <c r="I77" s="63"/>
      <c r="J77" s="63"/>
      <c r="K77" s="63"/>
      <c r="L77" s="63" t="str">
        <f>K5</f>
        <v>190107</v>
      </c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  <c r="AA77" s="63"/>
      <c r="AB77" s="63"/>
      <c r="AC77" s="63"/>
      <c r="AD77" s="63"/>
      <c r="AE77" s="63"/>
      <c r="AF77" s="63"/>
      <c r="AG77" s="63"/>
      <c r="AH77" s="63"/>
      <c r="AI77" s="63"/>
      <c r="AJ77" s="63"/>
      <c r="AK77" s="63"/>
      <c r="AL77" s="63"/>
      <c r="AM77" s="63"/>
      <c r="AN77" s="63"/>
      <c r="AO77" s="63"/>
      <c r="AP77" s="63"/>
      <c r="AQ77" s="64"/>
    </row>
    <row r="78" spans="2:43" s="4" customFormat="1" ht="36.9" customHeight="1">
      <c r="B78" s="65"/>
      <c r="C78" s="66" t="s">
        <v>17</v>
      </c>
      <c r="D78" s="67"/>
      <c r="E78" s="67"/>
      <c r="F78" s="67"/>
      <c r="G78" s="67"/>
      <c r="H78" s="67"/>
      <c r="I78" s="67"/>
      <c r="J78" s="67"/>
      <c r="K78" s="67"/>
      <c r="L78" s="185" t="str">
        <f>K6</f>
        <v>Vo Kostomlaty</v>
      </c>
      <c r="M78" s="186"/>
      <c r="N78" s="186"/>
      <c r="O78" s="186"/>
      <c r="P78" s="186"/>
      <c r="Q78" s="186"/>
      <c r="R78" s="186"/>
      <c r="S78" s="186"/>
      <c r="T78" s="186"/>
      <c r="U78" s="186"/>
      <c r="V78" s="186"/>
      <c r="W78" s="186"/>
      <c r="X78" s="186"/>
      <c r="Y78" s="186"/>
      <c r="Z78" s="186"/>
      <c r="AA78" s="186"/>
      <c r="AB78" s="186"/>
      <c r="AC78" s="186"/>
      <c r="AD78" s="186"/>
      <c r="AE78" s="186"/>
      <c r="AF78" s="186"/>
      <c r="AG78" s="186"/>
      <c r="AH78" s="186"/>
      <c r="AI78" s="186"/>
      <c r="AJ78" s="186"/>
      <c r="AK78" s="186"/>
      <c r="AL78" s="186"/>
      <c r="AM78" s="186"/>
      <c r="AN78" s="186"/>
      <c r="AO78" s="186"/>
      <c r="AP78" s="67"/>
      <c r="AQ78" s="68"/>
    </row>
    <row r="79" spans="2:43" s="1" customFormat="1" ht="6.9" customHeight="1">
      <c r="B79" s="32"/>
      <c r="C79" s="33"/>
      <c r="D79" s="33"/>
      <c r="E79" s="33"/>
      <c r="F79" s="33"/>
      <c r="G79" s="33"/>
      <c r="H79" s="33"/>
      <c r="I79" s="33"/>
      <c r="J79" s="33"/>
      <c r="K79" s="33"/>
      <c r="L79" s="33"/>
      <c r="M79" s="33"/>
      <c r="N79" s="33"/>
      <c r="O79" s="33"/>
      <c r="P79" s="33"/>
      <c r="Q79" s="33"/>
      <c r="R79" s="33"/>
      <c r="S79" s="33"/>
      <c r="T79" s="33"/>
      <c r="U79" s="33"/>
      <c r="V79" s="33"/>
      <c r="W79" s="33"/>
      <c r="X79" s="33"/>
      <c r="Y79" s="33"/>
      <c r="Z79" s="33"/>
      <c r="AA79" s="33"/>
      <c r="AB79" s="33"/>
      <c r="AC79" s="33"/>
      <c r="AD79" s="33"/>
      <c r="AE79" s="33"/>
      <c r="AF79" s="33"/>
      <c r="AG79" s="33"/>
      <c r="AH79" s="33"/>
      <c r="AI79" s="33"/>
      <c r="AJ79" s="33"/>
      <c r="AK79" s="33"/>
      <c r="AL79" s="33"/>
      <c r="AM79" s="33"/>
      <c r="AN79" s="33"/>
      <c r="AO79" s="33"/>
      <c r="AP79" s="33"/>
      <c r="AQ79" s="34"/>
    </row>
    <row r="80" spans="2:43" s="1" customFormat="1" ht="13.2">
      <c r="B80" s="32"/>
      <c r="C80" s="29" t="s">
        <v>21</v>
      </c>
      <c r="D80" s="33"/>
      <c r="E80" s="33"/>
      <c r="F80" s="33"/>
      <c r="G80" s="33"/>
      <c r="H80" s="33"/>
      <c r="I80" s="33"/>
      <c r="J80" s="33"/>
      <c r="K80" s="33"/>
      <c r="L80" s="69" t="str">
        <f>IF(K8="","",K8)</f>
        <v xml:space="preserve"> </v>
      </c>
      <c r="M80" s="33"/>
      <c r="N80" s="33"/>
      <c r="O80" s="33"/>
      <c r="P80" s="33"/>
      <c r="Q80" s="33"/>
      <c r="R80" s="33"/>
      <c r="S80" s="33"/>
      <c r="T80" s="33"/>
      <c r="U80" s="33"/>
      <c r="V80" s="33"/>
      <c r="W80" s="33"/>
      <c r="X80" s="33"/>
      <c r="Y80" s="33"/>
      <c r="Z80" s="33"/>
      <c r="AA80" s="33"/>
      <c r="AB80" s="33"/>
      <c r="AC80" s="33"/>
      <c r="AD80" s="33"/>
      <c r="AE80" s="33"/>
      <c r="AF80" s="33"/>
      <c r="AG80" s="33"/>
      <c r="AH80" s="33"/>
      <c r="AI80" s="29" t="s">
        <v>23</v>
      </c>
      <c r="AJ80" s="33"/>
      <c r="AK80" s="33"/>
      <c r="AL80" s="33"/>
      <c r="AM80" s="70" t="str">
        <f>IF(AN8= "","",AN8)</f>
        <v>17. 1. 2019</v>
      </c>
      <c r="AN80" s="33"/>
      <c r="AO80" s="33"/>
      <c r="AP80" s="33"/>
      <c r="AQ80" s="34"/>
    </row>
    <row r="81" spans="1:76" s="1" customFormat="1" ht="6.9" customHeight="1">
      <c r="B81" s="32"/>
      <c r="C81" s="33"/>
      <c r="D81" s="33"/>
      <c r="E81" s="33"/>
      <c r="F81" s="33"/>
      <c r="G81" s="33"/>
      <c r="H81" s="33"/>
      <c r="I81" s="33"/>
      <c r="J81" s="33"/>
      <c r="K81" s="33"/>
      <c r="L81" s="33"/>
      <c r="M81" s="33"/>
      <c r="N81" s="33"/>
      <c r="O81" s="33"/>
      <c r="P81" s="33"/>
      <c r="Q81" s="33"/>
      <c r="R81" s="33"/>
      <c r="S81" s="33"/>
      <c r="T81" s="33"/>
      <c r="U81" s="33"/>
      <c r="V81" s="33"/>
      <c r="W81" s="33"/>
      <c r="X81" s="33"/>
      <c r="Y81" s="33"/>
      <c r="Z81" s="33"/>
      <c r="AA81" s="33"/>
      <c r="AB81" s="33"/>
      <c r="AC81" s="33"/>
      <c r="AD81" s="33"/>
      <c r="AE81" s="33"/>
      <c r="AF81" s="33"/>
      <c r="AG81" s="33"/>
      <c r="AH81" s="33"/>
      <c r="AI81" s="33"/>
      <c r="AJ81" s="33"/>
      <c r="AK81" s="33"/>
      <c r="AL81" s="33"/>
      <c r="AM81" s="33"/>
      <c r="AN81" s="33"/>
      <c r="AO81" s="33"/>
      <c r="AP81" s="33"/>
      <c r="AQ81" s="34"/>
    </row>
    <row r="82" spans="1:76" s="1" customFormat="1" ht="13.2">
      <c r="B82" s="32"/>
      <c r="C82" s="29" t="s">
        <v>25</v>
      </c>
      <c r="D82" s="33"/>
      <c r="E82" s="33"/>
      <c r="F82" s="33"/>
      <c r="G82" s="33"/>
      <c r="H82" s="33"/>
      <c r="I82" s="33"/>
      <c r="J82" s="33"/>
      <c r="K82" s="33"/>
      <c r="L82" s="63" t="str">
        <f>IF(E11= "","",E11)</f>
        <v xml:space="preserve"> </v>
      </c>
      <c r="M82" s="33"/>
      <c r="N82" s="33"/>
      <c r="O82" s="33"/>
      <c r="P82" s="33"/>
      <c r="Q82" s="33"/>
      <c r="R82" s="33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  <c r="AF82" s="33"/>
      <c r="AG82" s="33"/>
      <c r="AH82" s="33"/>
      <c r="AI82" s="29" t="s">
        <v>29</v>
      </c>
      <c r="AJ82" s="33"/>
      <c r="AK82" s="33"/>
      <c r="AL82" s="33"/>
      <c r="AM82" s="174" t="str">
        <f>IF(E17="","",E17)</f>
        <v xml:space="preserve"> </v>
      </c>
      <c r="AN82" s="174"/>
      <c r="AO82" s="174"/>
      <c r="AP82" s="174"/>
      <c r="AQ82" s="34"/>
      <c r="AS82" s="170" t="s">
        <v>54</v>
      </c>
      <c r="AT82" s="171"/>
      <c r="AU82" s="48"/>
      <c r="AV82" s="48"/>
      <c r="AW82" s="48"/>
      <c r="AX82" s="48"/>
      <c r="AY82" s="48"/>
      <c r="AZ82" s="48"/>
      <c r="BA82" s="48"/>
      <c r="BB82" s="48"/>
      <c r="BC82" s="48"/>
      <c r="BD82" s="49"/>
    </row>
    <row r="83" spans="1:76" s="1" customFormat="1" ht="13.2">
      <c r="B83" s="32"/>
      <c r="C83" s="29" t="s">
        <v>28</v>
      </c>
      <c r="D83" s="33"/>
      <c r="E83" s="33"/>
      <c r="F83" s="33"/>
      <c r="G83" s="33"/>
      <c r="H83" s="33"/>
      <c r="I83" s="33"/>
      <c r="J83" s="33"/>
      <c r="K83" s="33"/>
      <c r="L83" s="63" t="str">
        <f>IF(E14="","",E14)</f>
        <v xml:space="preserve"> </v>
      </c>
      <c r="M83" s="33"/>
      <c r="N83" s="33"/>
      <c r="O83" s="33"/>
      <c r="P83" s="33"/>
      <c r="Q83" s="33"/>
      <c r="R83" s="33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  <c r="AF83" s="33"/>
      <c r="AG83" s="33"/>
      <c r="AH83" s="33"/>
      <c r="AI83" s="29" t="s">
        <v>31</v>
      </c>
      <c r="AJ83" s="33"/>
      <c r="AK83" s="33"/>
      <c r="AL83" s="33"/>
      <c r="AM83" s="174" t="str">
        <f>IF(E20="","",E20)</f>
        <v>Simona Králová</v>
      </c>
      <c r="AN83" s="174"/>
      <c r="AO83" s="174"/>
      <c r="AP83" s="174"/>
      <c r="AQ83" s="34"/>
      <c r="AS83" s="172"/>
      <c r="AT83" s="173"/>
      <c r="AU83" s="33"/>
      <c r="AV83" s="33"/>
      <c r="AW83" s="33"/>
      <c r="AX83" s="33"/>
      <c r="AY83" s="33"/>
      <c r="AZ83" s="33"/>
      <c r="BA83" s="33"/>
      <c r="BB83" s="33"/>
      <c r="BC83" s="33"/>
      <c r="BD83" s="71"/>
    </row>
    <row r="84" spans="1:76" s="1" customFormat="1" ht="10.95" customHeight="1">
      <c r="B84" s="32"/>
      <c r="C84" s="33"/>
      <c r="D84" s="33"/>
      <c r="E84" s="33"/>
      <c r="F84" s="33"/>
      <c r="G84" s="33"/>
      <c r="H84" s="33"/>
      <c r="I84" s="33"/>
      <c r="J84" s="33"/>
      <c r="K84" s="33"/>
      <c r="L84" s="33"/>
      <c r="M84" s="33"/>
      <c r="N84" s="33"/>
      <c r="O84" s="33"/>
      <c r="P84" s="33"/>
      <c r="Q84" s="33"/>
      <c r="R84" s="3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  <c r="AF84" s="33"/>
      <c r="AG84" s="33"/>
      <c r="AH84" s="33"/>
      <c r="AI84" s="33"/>
      <c r="AJ84" s="33"/>
      <c r="AK84" s="33"/>
      <c r="AL84" s="33"/>
      <c r="AM84" s="33"/>
      <c r="AN84" s="33"/>
      <c r="AO84" s="33"/>
      <c r="AP84" s="33"/>
      <c r="AQ84" s="34"/>
      <c r="AS84" s="172"/>
      <c r="AT84" s="173"/>
      <c r="AU84" s="33"/>
      <c r="AV84" s="33"/>
      <c r="AW84" s="33"/>
      <c r="AX84" s="33"/>
      <c r="AY84" s="33"/>
      <c r="AZ84" s="33"/>
      <c r="BA84" s="33"/>
      <c r="BB84" s="33"/>
      <c r="BC84" s="33"/>
      <c r="BD84" s="71"/>
    </row>
    <row r="85" spans="1:76" s="1" customFormat="1" ht="29.25" customHeight="1">
      <c r="B85" s="32"/>
      <c r="C85" s="175" t="s">
        <v>55</v>
      </c>
      <c r="D85" s="176"/>
      <c r="E85" s="176"/>
      <c r="F85" s="176"/>
      <c r="G85" s="176"/>
      <c r="H85" s="72"/>
      <c r="I85" s="177" t="s">
        <v>56</v>
      </c>
      <c r="J85" s="176"/>
      <c r="K85" s="176"/>
      <c r="L85" s="176"/>
      <c r="M85" s="176"/>
      <c r="N85" s="176"/>
      <c r="O85" s="176"/>
      <c r="P85" s="176"/>
      <c r="Q85" s="176"/>
      <c r="R85" s="176"/>
      <c r="S85" s="176"/>
      <c r="T85" s="176"/>
      <c r="U85" s="176"/>
      <c r="V85" s="176"/>
      <c r="W85" s="176"/>
      <c r="X85" s="176"/>
      <c r="Y85" s="176"/>
      <c r="Z85" s="176"/>
      <c r="AA85" s="176"/>
      <c r="AB85" s="176"/>
      <c r="AC85" s="176"/>
      <c r="AD85" s="176"/>
      <c r="AE85" s="176"/>
      <c r="AF85" s="176"/>
      <c r="AG85" s="177" t="s">
        <v>57</v>
      </c>
      <c r="AH85" s="176"/>
      <c r="AI85" s="176"/>
      <c r="AJ85" s="176"/>
      <c r="AK85" s="176"/>
      <c r="AL85" s="176"/>
      <c r="AM85" s="176"/>
      <c r="AN85" s="177" t="s">
        <v>58</v>
      </c>
      <c r="AO85" s="176"/>
      <c r="AP85" s="178"/>
      <c r="AQ85" s="34"/>
      <c r="AS85" s="73" t="s">
        <v>59</v>
      </c>
      <c r="AT85" s="74" t="s">
        <v>60</v>
      </c>
      <c r="AU85" s="74" t="s">
        <v>61</v>
      </c>
      <c r="AV85" s="74" t="s">
        <v>62</v>
      </c>
      <c r="AW85" s="74" t="s">
        <v>63</v>
      </c>
      <c r="AX85" s="74" t="s">
        <v>64</v>
      </c>
      <c r="AY85" s="74" t="s">
        <v>65</v>
      </c>
      <c r="AZ85" s="74" t="s">
        <v>66</v>
      </c>
      <c r="BA85" s="74" t="s">
        <v>67</v>
      </c>
      <c r="BB85" s="74" t="s">
        <v>68</v>
      </c>
      <c r="BC85" s="74" t="s">
        <v>69</v>
      </c>
      <c r="BD85" s="75" t="s">
        <v>70</v>
      </c>
    </row>
    <row r="86" spans="1:76" s="1" customFormat="1" ht="10.95" customHeight="1">
      <c r="B86" s="32"/>
      <c r="C86" s="33"/>
      <c r="D86" s="33"/>
      <c r="E86" s="33"/>
      <c r="F86" s="33"/>
      <c r="G86" s="33"/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33"/>
      <c r="S86" s="33"/>
      <c r="T86" s="33"/>
      <c r="U86" s="33"/>
      <c r="V86" s="33"/>
      <c r="W86" s="33"/>
      <c r="X86" s="33"/>
      <c r="Y86" s="33"/>
      <c r="Z86" s="33"/>
      <c r="AA86" s="33"/>
      <c r="AB86" s="33"/>
      <c r="AC86" s="33"/>
      <c r="AD86" s="33"/>
      <c r="AE86" s="33"/>
      <c r="AF86" s="33"/>
      <c r="AG86" s="33"/>
      <c r="AH86" s="33"/>
      <c r="AI86" s="33"/>
      <c r="AJ86" s="33"/>
      <c r="AK86" s="33"/>
      <c r="AL86" s="33"/>
      <c r="AM86" s="33"/>
      <c r="AN86" s="33"/>
      <c r="AO86" s="33"/>
      <c r="AP86" s="33"/>
      <c r="AQ86" s="34"/>
      <c r="AS86" s="76"/>
      <c r="AT86" s="48"/>
      <c r="AU86" s="48"/>
      <c r="AV86" s="48"/>
      <c r="AW86" s="48"/>
      <c r="AX86" s="48"/>
      <c r="AY86" s="48"/>
      <c r="AZ86" s="48"/>
      <c r="BA86" s="48"/>
      <c r="BB86" s="48"/>
      <c r="BC86" s="48"/>
      <c r="BD86" s="49"/>
    </row>
    <row r="87" spans="1:76" s="4" customFormat="1" ht="32.4" customHeight="1">
      <c r="B87" s="65"/>
      <c r="C87" s="77" t="s">
        <v>71</v>
      </c>
      <c r="D87" s="78"/>
      <c r="E87" s="78"/>
      <c r="F87" s="78"/>
      <c r="G87" s="78"/>
      <c r="H87" s="78"/>
      <c r="I87" s="78"/>
      <c r="J87" s="78"/>
      <c r="K87" s="78"/>
      <c r="L87" s="78"/>
      <c r="M87" s="78"/>
      <c r="N87" s="78"/>
      <c r="O87" s="78"/>
      <c r="P87" s="78"/>
      <c r="Q87" s="78"/>
      <c r="R87" s="78"/>
      <c r="S87" s="78"/>
      <c r="T87" s="78"/>
      <c r="U87" s="78"/>
      <c r="V87" s="78"/>
      <c r="W87" s="78"/>
      <c r="X87" s="78"/>
      <c r="Y87" s="78"/>
      <c r="Z87" s="78"/>
      <c r="AA87" s="78"/>
      <c r="AB87" s="78"/>
      <c r="AC87" s="78"/>
      <c r="AD87" s="78"/>
      <c r="AE87" s="78"/>
      <c r="AF87" s="78"/>
      <c r="AG87" s="169">
        <f>ROUND(AG88,2)</f>
        <v>0</v>
      </c>
      <c r="AH87" s="169"/>
      <c r="AI87" s="169"/>
      <c r="AJ87" s="169"/>
      <c r="AK87" s="169"/>
      <c r="AL87" s="169"/>
      <c r="AM87" s="169"/>
      <c r="AN87" s="162">
        <f>SUM(AG87,AT87)</f>
        <v>0</v>
      </c>
      <c r="AO87" s="162"/>
      <c r="AP87" s="162"/>
      <c r="AQ87" s="68"/>
      <c r="AS87" s="79">
        <f>ROUND(AS88,2)</f>
        <v>0</v>
      </c>
      <c r="AT87" s="80">
        <f>ROUND(SUM(AV87:AW87),2)</f>
        <v>0</v>
      </c>
      <c r="AU87" s="81">
        <f>ROUND(AU88,5)</f>
        <v>5454.71</v>
      </c>
      <c r="AV87" s="80">
        <f>ROUND(AZ87*L31,2)</f>
        <v>0</v>
      </c>
      <c r="AW87" s="80">
        <f>ROUND(BA87*L32,2)</f>
        <v>0</v>
      </c>
      <c r="AX87" s="80">
        <f>ROUND(BB87*L31,2)</f>
        <v>0</v>
      </c>
      <c r="AY87" s="80">
        <f>ROUND(BC87*L32,2)</f>
        <v>0</v>
      </c>
      <c r="AZ87" s="80">
        <f>ROUND(AZ88,2)</f>
        <v>0</v>
      </c>
      <c r="BA87" s="80">
        <f>ROUND(BA88,2)</f>
        <v>0</v>
      </c>
      <c r="BB87" s="80">
        <f>ROUND(BB88,2)</f>
        <v>0</v>
      </c>
      <c r="BC87" s="80">
        <f>ROUND(BC88,2)</f>
        <v>0</v>
      </c>
      <c r="BD87" s="82">
        <f>ROUND(BD88,2)</f>
        <v>0</v>
      </c>
      <c r="BS87" s="83" t="s">
        <v>72</v>
      </c>
      <c r="BT87" s="83" t="s">
        <v>73</v>
      </c>
      <c r="BV87" s="83" t="s">
        <v>74</v>
      </c>
      <c r="BW87" s="83" t="s">
        <v>75</v>
      </c>
      <c r="BX87" s="83" t="s">
        <v>76</v>
      </c>
    </row>
    <row r="88" spans="1:76" s="5" customFormat="1" ht="16.5" customHeight="1">
      <c r="A88" s="84" t="s">
        <v>77</v>
      </c>
      <c r="B88" s="85"/>
      <c r="C88" s="86"/>
      <c r="D88" s="168" t="s">
        <v>16</v>
      </c>
      <c r="E88" s="168"/>
      <c r="F88" s="168"/>
      <c r="G88" s="168"/>
      <c r="H88" s="168"/>
      <c r="I88" s="87"/>
      <c r="J88" s="168" t="s">
        <v>18</v>
      </c>
      <c r="K88" s="168"/>
      <c r="L88" s="168"/>
      <c r="M88" s="168"/>
      <c r="N88" s="168"/>
      <c r="O88" s="168"/>
      <c r="P88" s="168"/>
      <c r="Q88" s="168"/>
      <c r="R88" s="168"/>
      <c r="S88" s="168"/>
      <c r="T88" s="168"/>
      <c r="U88" s="168"/>
      <c r="V88" s="168"/>
      <c r="W88" s="168"/>
      <c r="X88" s="168"/>
      <c r="Y88" s="168"/>
      <c r="Z88" s="168"/>
      <c r="AA88" s="168"/>
      <c r="AB88" s="168"/>
      <c r="AC88" s="168"/>
      <c r="AD88" s="168"/>
      <c r="AE88" s="168"/>
      <c r="AF88" s="168"/>
      <c r="AG88" s="166">
        <f>'190107 - Vo Kostomlaty'!M29</f>
        <v>0</v>
      </c>
      <c r="AH88" s="167"/>
      <c r="AI88" s="167"/>
      <c r="AJ88" s="167"/>
      <c r="AK88" s="167"/>
      <c r="AL88" s="167"/>
      <c r="AM88" s="167"/>
      <c r="AN88" s="166">
        <f>SUM(AG88,AT88)</f>
        <v>0</v>
      </c>
      <c r="AO88" s="167"/>
      <c r="AP88" s="167"/>
      <c r="AQ88" s="88"/>
      <c r="AS88" s="89">
        <f>'190107 - Vo Kostomlaty'!M27</f>
        <v>0</v>
      </c>
      <c r="AT88" s="90">
        <f>ROUND(SUM(AV88:AW88),2)</f>
        <v>0</v>
      </c>
      <c r="AU88" s="91">
        <f>'190107 - Vo Kostomlaty'!W119</f>
        <v>5454.7100000000009</v>
      </c>
      <c r="AV88" s="90">
        <f>'190107 - Vo Kostomlaty'!M31</f>
        <v>0</v>
      </c>
      <c r="AW88" s="90">
        <f>'190107 - Vo Kostomlaty'!M32</f>
        <v>0</v>
      </c>
      <c r="AX88" s="90">
        <f>'190107 - Vo Kostomlaty'!M33</f>
        <v>0</v>
      </c>
      <c r="AY88" s="90">
        <f>'190107 - Vo Kostomlaty'!M34</f>
        <v>0</v>
      </c>
      <c r="AZ88" s="90">
        <f>'190107 - Vo Kostomlaty'!H31</f>
        <v>0</v>
      </c>
      <c r="BA88" s="90">
        <f>'190107 - Vo Kostomlaty'!H32</f>
        <v>0</v>
      </c>
      <c r="BB88" s="90">
        <f>'190107 - Vo Kostomlaty'!H33</f>
        <v>0</v>
      </c>
      <c r="BC88" s="90">
        <f>'190107 - Vo Kostomlaty'!H34</f>
        <v>0</v>
      </c>
      <c r="BD88" s="92">
        <f>'190107 - Vo Kostomlaty'!H35</f>
        <v>0</v>
      </c>
      <c r="BT88" s="93" t="s">
        <v>78</v>
      </c>
      <c r="BU88" s="93" t="s">
        <v>79</v>
      </c>
      <c r="BV88" s="93" t="s">
        <v>74</v>
      </c>
      <c r="BW88" s="93" t="s">
        <v>75</v>
      </c>
      <c r="BX88" s="93" t="s">
        <v>76</v>
      </c>
    </row>
    <row r="89" spans="1:76">
      <c r="B89" s="23"/>
      <c r="C89" s="25"/>
      <c r="D89" s="25"/>
      <c r="E89" s="25"/>
      <c r="F89" s="25"/>
      <c r="G89" s="25"/>
      <c r="H89" s="25"/>
      <c r="I89" s="25"/>
      <c r="J89" s="25"/>
      <c r="K89" s="25"/>
      <c r="L89" s="25"/>
      <c r="M89" s="25"/>
      <c r="N89" s="25"/>
      <c r="O89" s="25"/>
      <c r="P89" s="25"/>
      <c r="Q89" s="25"/>
      <c r="R89" s="25"/>
      <c r="S89" s="25"/>
      <c r="T89" s="25"/>
      <c r="U89" s="25"/>
      <c r="V89" s="25"/>
      <c r="W89" s="25"/>
      <c r="X89" s="25"/>
      <c r="Y89" s="25"/>
      <c r="Z89" s="25"/>
      <c r="AA89" s="25"/>
      <c r="AB89" s="25"/>
      <c r="AC89" s="25"/>
      <c r="AD89" s="25"/>
      <c r="AE89" s="25"/>
      <c r="AF89" s="25"/>
      <c r="AG89" s="25"/>
      <c r="AH89" s="25"/>
      <c r="AI89" s="25"/>
      <c r="AJ89" s="25"/>
      <c r="AK89" s="25"/>
      <c r="AL89" s="25"/>
      <c r="AM89" s="25"/>
      <c r="AN89" s="25"/>
      <c r="AO89" s="25"/>
      <c r="AP89" s="25"/>
      <c r="AQ89" s="24"/>
    </row>
    <row r="90" spans="1:76" s="1" customFormat="1" ht="30" customHeight="1">
      <c r="B90" s="32"/>
      <c r="C90" s="77" t="s">
        <v>80</v>
      </c>
      <c r="D90" s="33"/>
      <c r="E90" s="33"/>
      <c r="F90" s="33"/>
      <c r="G90" s="33"/>
      <c r="H90" s="33"/>
      <c r="I90" s="33"/>
      <c r="J90" s="33"/>
      <c r="K90" s="33"/>
      <c r="L90" s="33"/>
      <c r="M90" s="33"/>
      <c r="N90" s="33"/>
      <c r="O90" s="33"/>
      <c r="P90" s="33"/>
      <c r="Q90" s="33"/>
      <c r="R90" s="33"/>
      <c r="S90" s="33"/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  <c r="AF90" s="33"/>
      <c r="AG90" s="162">
        <v>0</v>
      </c>
      <c r="AH90" s="162"/>
      <c r="AI90" s="162"/>
      <c r="AJ90" s="162"/>
      <c r="AK90" s="162"/>
      <c r="AL90" s="162"/>
      <c r="AM90" s="162"/>
      <c r="AN90" s="162">
        <v>0</v>
      </c>
      <c r="AO90" s="162"/>
      <c r="AP90" s="162"/>
      <c r="AQ90" s="34"/>
      <c r="AS90" s="73" t="s">
        <v>81</v>
      </c>
      <c r="AT90" s="74" t="s">
        <v>82</v>
      </c>
      <c r="AU90" s="74" t="s">
        <v>37</v>
      </c>
      <c r="AV90" s="75" t="s">
        <v>60</v>
      </c>
    </row>
    <row r="91" spans="1:76" s="1" customFormat="1" ht="10.95" customHeight="1">
      <c r="B91" s="32"/>
      <c r="C91" s="33"/>
      <c r="D91" s="33"/>
      <c r="E91" s="33"/>
      <c r="F91" s="33"/>
      <c r="G91" s="33"/>
      <c r="H91" s="33"/>
      <c r="I91" s="33"/>
      <c r="J91" s="33"/>
      <c r="K91" s="33"/>
      <c r="L91" s="33"/>
      <c r="M91" s="33"/>
      <c r="N91" s="33"/>
      <c r="O91" s="33"/>
      <c r="P91" s="33"/>
      <c r="Q91" s="33"/>
      <c r="R91" s="33"/>
      <c r="S91" s="33"/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  <c r="AF91" s="33"/>
      <c r="AG91" s="33"/>
      <c r="AH91" s="33"/>
      <c r="AI91" s="33"/>
      <c r="AJ91" s="33"/>
      <c r="AK91" s="33"/>
      <c r="AL91" s="33"/>
      <c r="AM91" s="33"/>
      <c r="AN91" s="33"/>
      <c r="AO91" s="33"/>
      <c r="AP91" s="33"/>
      <c r="AQ91" s="34"/>
      <c r="AS91" s="94"/>
      <c r="AT91" s="53"/>
      <c r="AU91" s="53"/>
      <c r="AV91" s="55"/>
    </row>
    <row r="92" spans="1:76" s="1" customFormat="1" ht="30" customHeight="1">
      <c r="B92" s="32"/>
      <c r="C92" s="95" t="s">
        <v>83</v>
      </c>
      <c r="D92" s="96"/>
      <c r="E92" s="96"/>
      <c r="F92" s="96"/>
      <c r="G92" s="96"/>
      <c r="H92" s="96"/>
      <c r="I92" s="96"/>
      <c r="J92" s="96"/>
      <c r="K92" s="96"/>
      <c r="L92" s="96"/>
      <c r="M92" s="96"/>
      <c r="N92" s="96"/>
      <c r="O92" s="96"/>
      <c r="P92" s="96"/>
      <c r="Q92" s="96"/>
      <c r="R92" s="96"/>
      <c r="S92" s="96"/>
      <c r="T92" s="96"/>
      <c r="U92" s="96"/>
      <c r="V92" s="96"/>
      <c r="W92" s="96"/>
      <c r="X92" s="96"/>
      <c r="Y92" s="96"/>
      <c r="Z92" s="96"/>
      <c r="AA92" s="96"/>
      <c r="AB92" s="96"/>
      <c r="AC92" s="96"/>
      <c r="AD92" s="96"/>
      <c r="AE92" s="96"/>
      <c r="AF92" s="96"/>
      <c r="AG92" s="163">
        <f>ROUND(AG87+AG90,2)</f>
        <v>0</v>
      </c>
      <c r="AH92" s="163"/>
      <c r="AI92" s="163"/>
      <c r="AJ92" s="163"/>
      <c r="AK92" s="163"/>
      <c r="AL92" s="163"/>
      <c r="AM92" s="163"/>
      <c r="AN92" s="163">
        <f>AN87+AN90</f>
        <v>0</v>
      </c>
      <c r="AO92" s="163"/>
      <c r="AP92" s="163"/>
      <c r="AQ92" s="34"/>
    </row>
    <row r="93" spans="1:76" s="1" customFormat="1" ht="6.9" customHeight="1">
      <c r="B93" s="56"/>
      <c r="C93" s="57"/>
      <c r="D93" s="57"/>
      <c r="E93" s="57"/>
      <c r="F93" s="57"/>
      <c r="G93" s="57"/>
      <c r="H93" s="57"/>
      <c r="I93" s="57"/>
      <c r="J93" s="57"/>
      <c r="K93" s="57"/>
      <c r="L93" s="57"/>
      <c r="M93" s="57"/>
      <c r="N93" s="57"/>
      <c r="O93" s="57"/>
      <c r="P93" s="57"/>
      <c r="Q93" s="57"/>
      <c r="R93" s="57"/>
      <c r="S93" s="57"/>
      <c r="T93" s="57"/>
      <c r="U93" s="57"/>
      <c r="V93" s="57"/>
      <c r="W93" s="57"/>
      <c r="X93" s="57"/>
      <c r="Y93" s="57"/>
      <c r="Z93" s="57"/>
      <c r="AA93" s="57"/>
      <c r="AB93" s="57"/>
      <c r="AC93" s="57"/>
      <c r="AD93" s="57"/>
      <c r="AE93" s="57"/>
      <c r="AF93" s="57"/>
      <c r="AG93" s="57"/>
      <c r="AH93" s="57"/>
      <c r="AI93" s="57"/>
      <c r="AJ93" s="57"/>
      <c r="AK93" s="57"/>
      <c r="AL93" s="57"/>
      <c r="AM93" s="57"/>
      <c r="AN93" s="57"/>
      <c r="AO93" s="57"/>
      <c r="AP93" s="57"/>
      <c r="AQ93" s="58"/>
    </row>
  </sheetData>
  <mergeCells count="45">
    <mergeCell ref="L31:O31"/>
    <mergeCell ref="W31:AE31"/>
    <mergeCell ref="AK31:AO31"/>
    <mergeCell ref="C2:AP2"/>
    <mergeCell ref="C4:AP4"/>
    <mergeCell ref="K5:AO5"/>
    <mergeCell ref="K6:AO6"/>
    <mergeCell ref="E23:AN23"/>
    <mergeCell ref="L32:O32"/>
    <mergeCell ref="W32:AE32"/>
    <mergeCell ref="AK32:AO32"/>
    <mergeCell ref="L33:O33"/>
    <mergeCell ref="W33:AE33"/>
    <mergeCell ref="AK33:AO33"/>
    <mergeCell ref="L34:O34"/>
    <mergeCell ref="W34:AE34"/>
    <mergeCell ref="AK34:AO34"/>
    <mergeCell ref="L35:O35"/>
    <mergeCell ref="W35:AE35"/>
    <mergeCell ref="AK35:AO35"/>
    <mergeCell ref="X37:AB37"/>
    <mergeCell ref="AK37:AO37"/>
    <mergeCell ref="C76:AP76"/>
    <mergeCell ref="L78:AO78"/>
    <mergeCell ref="AM82:AP82"/>
    <mergeCell ref="D88:H88"/>
    <mergeCell ref="J88:AF88"/>
    <mergeCell ref="AG87:AM87"/>
    <mergeCell ref="AN87:AP87"/>
    <mergeCell ref="AS82:AT84"/>
    <mergeCell ref="AM83:AP83"/>
    <mergeCell ref="C85:G85"/>
    <mergeCell ref="I85:AF85"/>
    <mergeCell ref="AG85:AM85"/>
    <mergeCell ref="AN85:AP85"/>
    <mergeCell ref="AG90:AM90"/>
    <mergeCell ref="AN90:AP90"/>
    <mergeCell ref="AG92:AM92"/>
    <mergeCell ref="AN92:AP92"/>
    <mergeCell ref="AR2:BE2"/>
    <mergeCell ref="AN88:AP88"/>
    <mergeCell ref="AG88:AM88"/>
    <mergeCell ref="AK26:AO26"/>
    <mergeCell ref="AK27:AO27"/>
    <mergeCell ref="AK29:AO29"/>
  </mergeCells>
  <hyperlinks>
    <hyperlink ref="K1:S1" location="C2" display="1) Souhrnný list stavby" xr:uid="{00000000-0004-0000-0000-000000000000}"/>
    <hyperlink ref="W1:AF1" location="C87" display="2) Rekapitulace objektů" xr:uid="{00000000-0004-0000-0000-000001000000}"/>
    <hyperlink ref="A88" location="'190107 - Vo Kostomlaty'!C2" display="/" xr:uid="{00000000-0004-0000-0000-000002000000}"/>
  </hyperlinks>
  <pageMargins left="0.58333330000000005" right="0.58333330000000005" top="0.5" bottom="0.46666669999999999" header="0" footer="0"/>
  <pageSetup paperSize="9" fitToHeight="100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N176"/>
  <sheetViews>
    <sheetView showGridLines="0" tabSelected="1" workbookViewId="0">
      <pane ySplit="1" topLeftCell="A164" activePane="bottomLeft" state="frozen"/>
      <selection pane="bottomLeft" activeCell="N173" sqref="N173:Q173"/>
    </sheetView>
  </sheetViews>
  <sheetFormatPr defaultRowHeight="12"/>
  <cols>
    <col min="1" max="1" width="8.28515625" customWidth="1"/>
    <col min="2" max="2" width="1.7109375" customWidth="1"/>
    <col min="3" max="3" width="4.140625" customWidth="1"/>
    <col min="4" max="4" width="4.28515625" customWidth="1"/>
    <col min="5" max="5" width="17.140625" customWidth="1"/>
    <col min="6" max="7" width="11.140625" customWidth="1"/>
    <col min="8" max="8" width="12.42578125" customWidth="1"/>
    <col min="9" max="9" width="7" customWidth="1"/>
    <col min="10" max="10" width="5.140625" customWidth="1"/>
    <col min="11" max="11" width="11.42578125" customWidth="1"/>
    <col min="12" max="12" width="12" customWidth="1"/>
    <col min="13" max="14" width="6" customWidth="1"/>
    <col min="15" max="15" width="2" customWidth="1"/>
    <col min="16" max="16" width="12.42578125" customWidth="1"/>
    <col min="17" max="17" width="4.140625" customWidth="1"/>
    <col min="18" max="18" width="1.7109375" customWidth="1"/>
    <col min="19" max="19" width="8.140625" customWidth="1"/>
    <col min="20" max="20" width="29.7109375" hidden="1" customWidth="1"/>
    <col min="21" max="21" width="16.28515625" hidden="1" customWidth="1"/>
    <col min="22" max="22" width="12.28515625" hidden="1" customWidth="1"/>
    <col min="23" max="23" width="16.28515625" hidden="1" customWidth="1"/>
    <col min="24" max="24" width="12.140625" hidden="1" customWidth="1"/>
    <col min="25" max="25" width="15" hidden="1" customWidth="1"/>
    <col min="26" max="26" width="11" hidden="1" customWidth="1"/>
    <col min="27" max="27" width="15" hidden="1" customWidth="1"/>
    <col min="28" max="28" width="16.28515625" hidden="1" customWidth="1"/>
    <col min="29" max="29" width="11" customWidth="1"/>
    <col min="30" max="30" width="15" customWidth="1"/>
    <col min="31" max="31" width="16.28515625" customWidth="1"/>
    <col min="44" max="65" width="9.28515625" hidden="1"/>
  </cols>
  <sheetData>
    <row r="1" spans="1:66" ht="21.75" customHeight="1">
      <c r="A1" s="97"/>
      <c r="B1" s="12"/>
      <c r="C1" s="12"/>
      <c r="D1" s="13" t="s">
        <v>1</v>
      </c>
      <c r="E1" s="12"/>
      <c r="F1" s="14" t="s">
        <v>84</v>
      </c>
      <c r="G1" s="14"/>
      <c r="H1" s="199" t="s">
        <v>85</v>
      </c>
      <c r="I1" s="199"/>
      <c r="J1" s="199"/>
      <c r="K1" s="199"/>
      <c r="L1" s="14" t="s">
        <v>86</v>
      </c>
      <c r="M1" s="12"/>
      <c r="N1" s="12"/>
      <c r="O1" s="13" t="s">
        <v>87</v>
      </c>
      <c r="P1" s="12"/>
      <c r="Q1" s="12"/>
      <c r="R1" s="12"/>
      <c r="S1" s="14" t="s">
        <v>88</v>
      </c>
      <c r="T1" s="14"/>
      <c r="U1" s="97"/>
      <c r="V1" s="97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15"/>
      <c r="BH1" s="15"/>
      <c r="BI1" s="15"/>
      <c r="BJ1" s="15"/>
      <c r="BK1" s="15"/>
      <c r="BL1" s="15"/>
      <c r="BM1" s="15"/>
      <c r="BN1" s="15"/>
    </row>
    <row r="2" spans="1:66" ht="36.9" customHeight="1">
      <c r="C2" s="194" t="s">
        <v>7</v>
      </c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5"/>
      <c r="Q2" s="195"/>
      <c r="S2" s="164" t="s">
        <v>8</v>
      </c>
      <c r="T2" s="165"/>
      <c r="U2" s="165"/>
      <c r="V2" s="165"/>
      <c r="W2" s="165"/>
      <c r="X2" s="165"/>
      <c r="Y2" s="165"/>
      <c r="Z2" s="165"/>
      <c r="AA2" s="165"/>
      <c r="AB2" s="165"/>
      <c r="AC2" s="165"/>
      <c r="AT2" s="19" t="s">
        <v>75</v>
      </c>
    </row>
    <row r="3" spans="1:66" ht="6.9" customHeight="1">
      <c r="B3" s="20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2"/>
      <c r="AT3" s="19" t="s">
        <v>89</v>
      </c>
    </row>
    <row r="4" spans="1:66" ht="36.9" customHeight="1">
      <c r="B4" s="23"/>
      <c r="C4" s="183" t="s">
        <v>90</v>
      </c>
      <c r="D4" s="184"/>
      <c r="E4" s="184"/>
      <c r="F4" s="184"/>
      <c r="G4" s="184"/>
      <c r="H4" s="184"/>
      <c r="I4" s="184"/>
      <c r="J4" s="184"/>
      <c r="K4" s="184"/>
      <c r="L4" s="184"/>
      <c r="M4" s="184"/>
      <c r="N4" s="184"/>
      <c r="O4" s="184"/>
      <c r="P4" s="184"/>
      <c r="Q4" s="184"/>
      <c r="R4" s="24"/>
      <c r="T4" s="18" t="s">
        <v>13</v>
      </c>
      <c r="AT4" s="19" t="s">
        <v>6</v>
      </c>
    </row>
    <row r="5" spans="1:66" ht="6.9" customHeight="1">
      <c r="B5" s="23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4"/>
    </row>
    <row r="6" spans="1:66" s="1" customFormat="1" ht="32.85" customHeight="1">
      <c r="B6" s="32"/>
      <c r="C6" s="33"/>
      <c r="D6" s="28" t="s">
        <v>17</v>
      </c>
      <c r="E6" s="33"/>
      <c r="F6" s="197" t="s">
        <v>18</v>
      </c>
      <c r="G6" s="224"/>
      <c r="H6" s="224"/>
      <c r="I6" s="224"/>
      <c r="J6" s="224"/>
      <c r="K6" s="224"/>
      <c r="L6" s="224"/>
      <c r="M6" s="224"/>
      <c r="N6" s="224"/>
      <c r="O6" s="224"/>
      <c r="P6" s="224"/>
      <c r="Q6" s="33"/>
      <c r="R6" s="34"/>
    </row>
    <row r="7" spans="1:66" s="1" customFormat="1" ht="14.4" customHeight="1">
      <c r="B7" s="32"/>
      <c r="C7" s="33"/>
      <c r="D7" s="29" t="s">
        <v>19</v>
      </c>
      <c r="E7" s="33"/>
      <c r="F7" s="27" t="s">
        <v>5</v>
      </c>
      <c r="G7" s="33"/>
      <c r="H7" s="33"/>
      <c r="I7" s="33"/>
      <c r="J7" s="33"/>
      <c r="K7" s="33"/>
      <c r="L7" s="33"/>
      <c r="M7" s="29" t="s">
        <v>20</v>
      </c>
      <c r="N7" s="33"/>
      <c r="O7" s="27" t="s">
        <v>5</v>
      </c>
      <c r="P7" s="33"/>
      <c r="Q7" s="33"/>
      <c r="R7" s="34"/>
    </row>
    <row r="8" spans="1:66" s="1" customFormat="1" ht="14.4" customHeight="1">
      <c r="B8" s="32"/>
      <c r="C8" s="33"/>
      <c r="D8" s="29" t="s">
        <v>21</v>
      </c>
      <c r="E8" s="33"/>
      <c r="F8" s="27" t="s">
        <v>22</v>
      </c>
      <c r="G8" s="33"/>
      <c r="H8" s="33"/>
      <c r="I8" s="33"/>
      <c r="J8" s="33"/>
      <c r="K8" s="33"/>
      <c r="L8" s="33"/>
      <c r="M8" s="29" t="s">
        <v>23</v>
      </c>
      <c r="N8" s="33"/>
      <c r="O8" s="225" t="str">
        <f>'Rekapitulace stavby'!AN8</f>
        <v>17. 1. 2019</v>
      </c>
      <c r="P8" s="225"/>
      <c r="Q8" s="33"/>
      <c r="R8" s="34"/>
    </row>
    <row r="9" spans="1:66" s="1" customFormat="1" ht="10.95" customHeight="1">
      <c r="B9" s="32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4"/>
    </row>
    <row r="10" spans="1:66" s="1" customFormat="1" ht="14.4" customHeight="1">
      <c r="B10" s="32"/>
      <c r="C10" s="33"/>
      <c r="D10" s="29" t="s">
        <v>25</v>
      </c>
      <c r="E10" s="33"/>
      <c r="F10" s="33"/>
      <c r="G10" s="33"/>
      <c r="H10" s="33"/>
      <c r="I10" s="33"/>
      <c r="J10" s="33"/>
      <c r="K10" s="33"/>
      <c r="L10" s="33"/>
      <c r="M10" s="29" t="s">
        <v>26</v>
      </c>
      <c r="N10" s="33"/>
      <c r="O10" s="196" t="str">
        <f>IF('Rekapitulace stavby'!AN10="","",'Rekapitulace stavby'!AN10)</f>
        <v/>
      </c>
      <c r="P10" s="196"/>
      <c r="Q10" s="33"/>
      <c r="R10" s="34"/>
    </row>
    <row r="11" spans="1:66" s="1" customFormat="1" ht="18" customHeight="1">
      <c r="B11" s="32"/>
      <c r="C11" s="33"/>
      <c r="D11" s="33"/>
      <c r="E11" s="27" t="str">
        <f>IF('Rekapitulace stavby'!E11="","",'Rekapitulace stavby'!E11)</f>
        <v xml:space="preserve"> </v>
      </c>
      <c r="F11" s="33"/>
      <c r="G11" s="33"/>
      <c r="H11" s="33"/>
      <c r="I11" s="33"/>
      <c r="J11" s="33"/>
      <c r="K11" s="33"/>
      <c r="L11" s="33"/>
      <c r="M11" s="29" t="s">
        <v>27</v>
      </c>
      <c r="N11" s="33"/>
      <c r="O11" s="196" t="str">
        <f>IF('Rekapitulace stavby'!AN11="","",'Rekapitulace stavby'!AN11)</f>
        <v/>
      </c>
      <c r="P11" s="196"/>
      <c r="Q11" s="33"/>
      <c r="R11" s="34"/>
    </row>
    <row r="12" spans="1:66" s="1" customFormat="1" ht="6.9" customHeight="1">
      <c r="B12" s="32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4"/>
    </row>
    <row r="13" spans="1:66" s="1" customFormat="1" ht="14.4" customHeight="1">
      <c r="B13" s="32"/>
      <c r="C13" s="33"/>
      <c r="D13" s="29" t="s">
        <v>28</v>
      </c>
      <c r="E13" s="33"/>
      <c r="F13" s="33"/>
      <c r="G13" s="33"/>
      <c r="H13" s="33"/>
      <c r="I13" s="33"/>
      <c r="J13" s="33"/>
      <c r="K13" s="33"/>
      <c r="L13" s="33"/>
      <c r="M13" s="29" t="s">
        <v>26</v>
      </c>
      <c r="N13" s="33"/>
      <c r="O13" s="196" t="str">
        <f>IF('Rekapitulace stavby'!AN13="","",'Rekapitulace stavby'!AN13)</f>
        <v/>
      </c>
      <c r="P13" s="196"/>
      <c r="Q13" s="33"/>
      <c r="R13" s="34"/>
    </row>
    <row r="14" spans="1:66" s="1" customFormat="1" ht="18" customHeight="1">
      <c r="B14" s="32"/>
      <c r="C14" s="33"/>
      <c r="D14" s="33"/>
      <c r="E14" s="27" t="str">
        <f>IF('Rekapitulace stavby'!E14="","",'Rekapitulace stavby'!E14)</f>
        <v xml:space="preserve"> </v>
      </c>
      <c r="F14" s="33"/>
      <c r="G14" s="33"/>
      <c r="H14" s="33"/>
      <c r="I14" s="33"/>
      <c r="J14" s="33"/>
      <c r="K14" s="33"/>
      <c r="L14" s="33"/>
      <c r="M14" s="29" t="s">
        <v>27</v>
      </c>
      <c r="N14" s="33"/>
      <c r="O14" s="196" t="str">
        <f>IF('Rekapitulace stavby'!AN14="","",'Rekapitulace stavby'!AN14)</f>
        <v/>
      </c>
      <c r="P14" s="196"/>
      <c r="Q14" s="33"/>
      <c r="R14" s="34"/>
    </row>
    <row r="15" spans="1:66" s="1" customFormat="1" ht="6.9" customHeight="1">
      <c r="B15" s="32"/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4"/>
    </row>
    <row r="16" spans="1:66" s="1" customFormat="1" ht="14.4" customHeight="1">
      <c r="B16" s="32"/>
      <c r="C16" s="33"/>
      <c r="D16" s="29" t="s">
        <v>29</v>
      </c>
      <c r="E16" s="33"/>
      <c r="F16" s="33"/>
      <c r="G16" s="33"/>
      <c r="H16" s="33"/>
      <c r="I16" s="33"/>
      <c r="J16" s="33"/>
      <c r="K16" s="33"/>
      <c r="L16" s="33"/>
      <c r="M16" s="29" t="s">
        <v>26</v>
      </c>
      <c r="N16" s="33"/>
      <c r="O16" s="196" t="str">
        <f>IF('Rekapitulace stavby'!AN16="","",'Rekapitulace stavby'!AN16)</f>
        <v/>
      </c>
      <c r="P16" s="196"/>
      <c r="Q16" s="33"/>
      <c r="R16" s="34"/>
    </row>
    <row r="17" spans="2:18" s="1" customFormat="1" ht="18" customHeight="1">
      <c r="B17" s="32"/>
      <c r="C17" s="33"/>
      <c r="D17" s="33"/>
      <c r="E17" s="27" t="str">
        <f>IF('Rekapitulace stavby'!E17="","",'Rekapitulace stavby'!E17)</f>
        <v xml:space="preserve"> </v>
      </c>
      <c r="F17" s="33"/>
      <c r="G17" s="33"/>
      <c r="H17" s="33"/>
      <c r="I17" s="33"/>
      <c r="J17" s="33"/>
      <c r="K17" s="33"/>
      <c r="L17" s="33"/>
      <c r="M17" s="29" t="s">
        <v>27</v>
      </c>
      <c r="N17" s="33"/>
      <c r="O17" s="196" t="str">
        <f>IF('Rekapitulace stavby'!AN17="","",'Rekapitulace stavby'!AN17)</f>
        <v/>
      </c>
      <c r="P17" s="196"/>
      <c r="Q17" s="33"/>
      <c r="R17" s="34"/>
    </row>
    <row r="18" spans="2:18" s="1" customFormat="1" ht="6.9" customHeight="1">
      <c r="B18" s="32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4"/>
    </row>
    <row r="19" spans="2:18" s="1" customFormat="1" ht="14.4" customHeight="1">
      <c r="B19" s="32"/>
      <c r="C19" s="33"/>
      <c r="D19" s="29" t="s">
        <v>31</v>
      </c>
      <c r="E19" s="33"/>
      <c r="F19" s="33"/>
      <c r="G19" s="33"/>
      <c r="H19" s="33"/>
      <c r="I19" s="33"/>
      <c r="J19" s="33"/>
      <c r="K19" s="33"/>
      <c r="L19" s="33"/>
      <c r="M19" s="29" t="s">
        <v>26</v>
      </c>
      <c r="N19" s="33"/>
      <c r="O19" s="196" t="s">
        <v>5</v>
      </c>
      <c r="P19" s="196"/>
      <c r="Q19" s="33"/>
      <c r="R19" s="34"/>
    </row>
    <row r="20" spans="2:18" s="1" customFormat="1" ht="18" customHeight="1">
      <c r="B20" s="32"/>
      <c r="C20" s="33"/>
      <c r="D20" s="33"/>
      <c r="E20" s="27" t="s">
        <v>32</v>
      </c>
      <c r="F20" s="33"/>
      <c r="G20" s="33"/>
      <c r="H20" s="33"/>
      <c r="I20" s="33"/>
      <c r="J20" s="33"/>
      <c r="K20" s="33"/>
      <c r="L20" s="33"/>
      <c r="M20" s="29" t="s">
        <v>27</v>
      </c>
      <c r="N20" s="33"/>
      <c r="O20" s="196" t="s">
        <v>5</v>
      </c>
      <c r="P20" s="196"/>
      <c r="Q20" s="33"/>
      <c r="R20" s="34"/>
    </row>
    <row r="21" spans="2:18" s="1" customFormat="1" ht="6.9" customHeight="1">
      <c r="B21" s="32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4"/>
    </row>
    <row r="22" spans="2:18" s="1" customFormat="1" ht="14.4" customHeight="1">
      <c r="B22" s="32"/>
      <c r="C22" s="33"/>
      <c r="D22" s="29" t="s">
        <v>33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4"/>
    </row>
    <row r="23" spans="2:18" s="1" customFormat="1" ht="16.5" customHeight="1">
      <c r="B23" s="32"/>
      <c r="C23" s="33"/>
      <c r="D23" s="33"/>
      <c r="E23" s="198" t="s">
        <v>5</v>
      </c>
      <c r="F23" s="198"/>
      <c r="G23" s="198"/>
      <c r="H23" s="198"/>
      <c r="I23" s="198"/>
      <c r="J23" s="198"/>
      <c r="K23" s="198"/>
      <c r="L23" s="198"/>
      <c r="M23" s="33"/>
      <c r="N23" s="33"/>
      <c r="O23" s="33"/>
      <c r="P23" s="33"/>
      <c r="Q23" s="33"/>
      <c r="R23" s="34"/>
    </row>
    <row r="24" spans="2:18" s="1" customFormat="1" ht="6.9" customHeight="1">
      <c r="B24" s="32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4"/>
    </row>
    <row r="25" spans="2:18" s="1" customFormat="1" ht="6.9" customHeight="1">
      <c r="B25" s="32"/>
      <c r="C25" s="33"/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33"/>
      <c r="R25" s="34"/>
    </row>
    <row r="26" spans="2:18" s="1" customFormat="1" ht="14.4" customHeight="1">
      <c r="B26" s="32"/>
      <c r="C26" s="33"/>
      <c r="D26" s="98" t="s">
        <v>91</v>
      </c>
      <c r="E26" s="33"/>
      <c r="F26" s="33"/>
      <c r="G26" s="33"/>
      <c r="H26" s="33"/>
      <c r="I26" s="33"/>
      <c r="J26" s="33"/>
      <c r="K26" s="33"/>
      <c r="L26" s="33"/>
      <c r="M26" s="190">
        <f>N87</f>
        <v>0</v>
      </c>
      <c r="N26" s="190"/>
      <c r="O26" s="190"/>
      <c r="P26" s="190"/>
      <c r="Q26" s="33"/>
      <c r="R26" s="34"/>
    </row>
    <row r="27" spans="2:18" s="1" customFormat="1" ht="14.4" customHeight="1">
      <c r="B27" s="32"/>
      <c r="C27" s="33"/>
      <c r="D27" s="31" t="s">
        <v>92</v>
      </c>
      <c r="E27" s="33"/>
      <c r="F27" s="33"/>
      <c r="G27" s="33"/>
      <c r="H27" s="33"/>
      <c r="I27" s="33"/>
      <c r="J27" s="33"/>
      <c r="K27" s="33"/>
      <c r="L27" s="33"/>
      <c r="M27" s="190">
        <f>N101</f>
        <v>0</v>
      </c>
      <c r="N27" s="190"/>
      <c r="O27" s="190"/>
      <c r="P27" s="190"/>
      <c r="Q27" s="33"/>
      <c r="R27" s="34"/>
    </row>
    <row r="28" spans="2:18" s="1" customFormat="1" ht="6.9" customHeight="1">
      <c r="B28" s="32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4"/>
    </row>
    <row r="29" spans="2:18" s="1" customFormat="1" ht="25.35" customHeight="1">
      <c r="B29" s="32"/>
      <c r="C29" s="33"/>
      <c r="D29" s="99" t="s">
        <v>36</v>
      </c>
      <c r="E29" s="33"/>
      <c r="F29" s="33"/>
      <c r="G29" s="33"/>
      <c r="H29" s="33"/>
      <c r="I29" s="33"/>
      <c r="J29" s="33"/>
      <c r="K29" s="33"/>
      <c r="L29" s="33"/>
      <c r="M29" s="232">
        <f>ROUND(M26+M27,2)</f>
        <v>0</v>
      </c>
      <c r="N29" s="224"/>
      <c r="O29" s="224"/>
      <c r="P29" s="224"/>
      <c r="Q29" s="33"/>
      <c r="R29" s="34"/>
    </row>
    <row r="30" spans="2:18" s="1" customFormat="1" ht="6.9" customHeight="1">
      <c r="B30" s="32"/>
      <c r="C30" s="33"/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33"/>
      <c r="R30" s="34"/>
    </row>
    <row r="31" spans="2:18" s="1" customFormat="1" ht="14.4" customHeight="1">
      <c r="B31" s="32"/>
      <c r="C31" s="33"/>
      <c r="D31" s="39" t="s">
        <v>37</v>
      </c>
      <c r="E31" s="39" t="s">
        <v>38</v>
      </c>
      <c r="F31" s="40">
        <v>0.21</v>
      </c>
      <c r="G31" s="100" t="s">
        <v>39</v>
      </c>
      <c r="H31" s="229">
        <f>ROUND((SUM(BE101:BE102)+SUM(BE119:BE175)), 2)</f>
        <v>0</v>
      </c>
      <c r="I31" s="224"/>
      <c r="J31" s="224"/>
      <c r="K31" s="33"/>
      <c r="L31" s="33"/>
      <c r="M31" s="229">
        <f>ROUND(ROUND((SUM(BE101:BE102)+SUM(BE119:BE175)), 2)*F31, 2)</f>
        <v>0</v>
      </c>
      <c r="N31" s="224"/>
      <c r="O31" s="224"/>
      <c r="P31" s="224"/>
      <c r="Q31" s="33"/>
      <c r="R31" s="34"/>
    </row>
    <row r="32" spans="2:18" s="1" customFormat="1" ht="14.4" customHeight="1">
      <c r="B32" s="32"/>
      <c r="C32" s="33"/>
      <c r="D32" s="33"/>
      <c r="E32" s="39" t="s">
        <v>40</v>
      </c>
      <c r="F32" s="40">
        <v>0.15</v>
      </c>
      <c r="G32" s="100" t="s">
        <v>39</v>
      </c>
      <c r="H32" s="229">
        <f>ROUND((SUM(BF101:BF102)+SUM(BF119:BF175)), 2)</f>
        <v>0</v>
      </c>
      <c r="I32" s="224"/>
      <c r="J32" s="224"/>
      <c r="K32" s="33"/>
      <c r="L32" s="33"/>
      <c r="M32" s="229">
        <f>ROUND(ROUND((SUM(BF101:BF102)+SUM(BF119:BF175)), 2)*F32, 2)</f>
        <v>0</v>
      </c>
      <c r="N32" s="224"/>
      <c r="O32" s="224"/>
      <c r="P32" s="224"/>
      <c r="Q32" s="33"/>
      <c r="R32" s="34"/>
    </row>
    <row r="33" spans="2:18" s="1" customFormat="1" ht="14.4" hidden="1" customHeight="1">
      <c r="B33" s="32"/>
      <c r="C33" s="33"/>
      <c r="D33" s="33"/>
      <c r="E33" s="39" t="s">
        <v>41</v>
      </c>
      <c r="F33" s="40">
        <v>0.21</v>
      </c>
      <c r="G33" s="100" t="s">
        <v>39</v>
      </c>
      <c r="H33" s="229">
        <f>ROUND((SUM(BG101:BG102)+SUM(BG119:BG175)), 2)</f>
        <v>0</v>
      </c>
      <c r="I33" s="224"/>
      <c r="J33" s="224"/>
      <c r="K33" s="33"/>
      <c r="L33" s="33"/>
      <c r="M33" s="229">
        <v>0</v>
      </c>
      <c r="N33" s="224"/>
      <c r="O33" s="224"/>
      <c r="P33" s="224"/>
      <c r="Q33" s="33"/>
      <c r="R33" s="34"/>
    </row>
    <row r="34" spans="2:18" s="1" customFormat="1" ht="14.4" hidden="1" customHeight="1">
      <c r="B34" s="32"/>
      <c r="C34" s="33"/>
      <c r="D34" s="33"/>
      <c r="E34" s="39" t="s">
        <v>42</v>
      </c>
      <c r="F34" s="40">
        <v>0.15</v>
      </c>
      <c r="G34" s="100" t="s">
        <v>39</v>
      </c>
      <c r="H34" s="229">
        <f>ROUND((SUM(BH101:BH102)+SUM(BH119:BH175)), 2)</f>
        <v>0</v>
      </c>
      <c r="I34" s="224"/>
      <c r="J34" s="224"/>
      <c r="K34" s="33"/>
      <c r="L34" s="33"/>
      <c r="M34" s="229">
        <v>0</v>
      </c>
      <c r="N34" s="224"/>
      <c r="O34" s="224"/>
      <c r="P34" s="224"/>
      <c r="Q34" s="33"/>
      <c r="R34" s="34"/>
    </row>
    <row r="35" spans="2:18" s="1" customFormat="1" ht="14.4" hidden="1" customHeight="1">
      <c r="B35" s="32"/>
      <c r="C35" s="33"/>
      <c r="D35" s="33"/>
      <c r="E35" s="39" t="s">
        <v>43</v>
      </c>
      <c r="F35" s="40">
        <v>0</v>
      </c>
      <c r="G35" s="100" t="s">
        <v>39</v>
      </c>
      <c r="H35" s="229">
        <f>ROUND((SUM(BI101:BI102)+SUM(BI119:BI175)), 2)</f>
        <v>0</v>
      </c>
      <c r="I35" s="224"/>
      <c r="J35" s="224"/>
      <c r="K35" s="33"/>
      <c r="L35" s="33"/>
      <c r="M35" s="229">
        <v>0</v>
      </c>
      <c r="N35" s="224"/>
      <c r="O35" s="224"/>
      <c r="P35" s="224"/>
      <c r="Q35" s="33"/>
      <c r="R35" s="34"/>
    </row>
    <row r="36" spans="2:18" s="1" customFormat="1" ht="6.9" customHeight="1">
      <c r="B36" s="32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4"/>
    </row>
    <row r="37" spans="2:18" s="1" customFormat="1" ht="25.35" customHeight="1">
      <c r="B37" s="32"/>
      <c r="C37" s="96"/>
      <c r="D37" s="101" t="s">
        <v>44</v>
      </c>
      <c r="E37" s="72"/>
      <c r="F37" s="72"/>
      <c r="G37" s="102" t="s">
        <v>45</v>
      </c>
      <c r="H37" s="103" t="s">
        <v>46</v>
      </c>
      <c r="I37" s="72"/>
      <c r="J37" s="72"/>
      <c r="K37" s="72"/>
      <c r="L37" s="230">
        <f>SUM(M29:M35)</f>
        <v>0</v>
      </c>
      <c r="M37" s="230"/>
      <c r="N37" s="230"/>
      <c r="O37" s="230"/>
      <c r="P37" s="231"/>
      <c r="Q37" s="96"/>
      <c r="R37" s="34"/>
    </row>
    <row r="38" spans="2:18" s="1" customFormat="1" ht="14.4" customHeight="1">
      <c r="B38" s="32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4"/>
    </row>
    <row r="39" spans="2:18" s="1" customFormat="1" ht="14.4" customHeight="1">
      <c r="B39" s="32"/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4"/>
    </row>
    <row r="40" spans="2:18">
      <c r="B40" s="23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4"/>
    </row>
    <row r="41" spans="2:18">
      <c r="B41" s="23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4"/>
    </row>
    <row r="42" spans="2:18">
      <c r="B42" s="23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4"/>
    </row>
    <row r="43" spans="2:18">
      <c r="B43" s="23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4"/>
    </row>
    <row r="44" spans="2:18">
      <c r="B44" s="23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4"/>
    </row>
    <row r="45" spans="2:18">
      <c r="B45" s="23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4"/>
    </row>
    <row r="46" spans="2:18">
      <c r="B46" s="23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4"/>
    </row>
    <row r="47" spans="2:18">
      <c r="B47" s="23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4"/>
    </row>
    <row r="48" spans="2:18">
      <c r="B48" s="23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4"/>
    </row>
    <row r="49" spans="2:18">
      <c r="B49" s="23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4"/>
    </row>
    <row r="50" spans="2:18" s="1" customFormat="1" ht="14.4">
      <c r="B50" s="32"/>
      <c r="C50" s="33"/>
      <c r="D50" s="47" t="s">
        <v>47</v>
      </c>
      <c r="E50" s="48"/>
      <c r="F50" s="48"/>
      <c r="G50" s="48"/>
      <c r="H50" s="49"/>
      <c r="I50" s="33"/>
      <c r="J50" s="47" t="s">
        <v>48</v>
      </c>
      <c r="K50" s="48"/>
      <c r="L50" s="48"/>
      <c r="M50" s="48"/>
      <c r="N50" s="48"/>
      <c r="O50" s="48"/>
      <c r="P50" s="49"/>
      <c r="Q50" s="33"/>
      <c r="R50" s="34"/>
    </row>
    <row r="51" spans="2:18">
      <c r="B51" s="23"/>
      <c r="C51" s="25"/>
      <c r="D51" s="50"/>
      <c r="E51" s="25"/>
      <c r="F51" s="25"/>
      <c r="G51" s="25"/>
      <c r="H51" s="51"/>
      <c r="I51" s="25"/>
      <c r="J51" s="50"/>
      <c r="K51" s="25"/>
      <c r="L51" s="25"/>
      <c r="M51" s="25"/>
      <c r="N51" s="25"/>
      <c r="O51" s="25"/>
      <c r="P51" s="51"/>
      <c r="Q51" s="25"/>
      <c r="R51" s="24"/>
    </row>
    <row r="52" spans="2:18">
      <c r="B52" s="23"/>
      <c r="C52" s="25"/>
      <c r="D52" s="50"/>
      <c r="E52" s="25"/>
      <c r="F52" s="25"/>
      <c r="G52" s="25"/>
      <c r="H52" s="51"/>
      <c r="I52" s="25"/>
      <c r="J52" s="50"/>
      <c r="K52" s="25"/>
      <c r="L52" s="25"/>
      <c r="M52" s="25"/>
      <c r="N52" s="25"/>
      <c r="O52" s="25"/>
      <c r="P52" s="51"/>
      <c r="Q52" s="25"/>
      <c r="R52" s="24"/>
    </row>
    <row r="53" spans="2:18">
      <c r="B53" s="23"/>
      <c r="C53" s="25"/>
      <c r="D53" s="50"/>
      <c r="E53" s="25"/>
      <c r="F53" s="25"/>
      <c r="G53" s="25"/>
      <c r="H53" s="51"/>
      <c r="I53" s="25"/>
      <c r="J53" s="50"/>
      <c r="K53" s="25"/>
      <c r="L53" s="25"/>
      <c r="M53" s="25"/>
      <c r="N53" s="25"/>
      <c r="O53" s="25"/>
      <c r="P53" s="51"/>
      <c r="Q53" s="25"/>
      <c r="R53" s="24"/>
    </row>
    <row r="54" spans="2:18">
      <c r="B54" s="23"/>
      <c r="C54" s="25"/>
      <c r="D54" s="50"/>
      <c r="E54" s="25"/>
      <c r="F54" s="25"/>
      <c r="G54" s="25"/>
      <c r="H54" s="51"/>
      <c r="I54" s="25"/>
      <c r="J54" s="50"/>
      <c r="K54" s="25"/>
      <c r="L54" s="25"/>
      <c r="M54" s="25"/>
      <c r="N54" s="25"/>
      <c r="O54" s="25"/>
      <c r="P54" s="51"/>
      <c r="Q54" s="25"/>
      <c r="R54" s="24"/>
    </row>
    <row r="55" spans="2:18">
      <c r="B55" s="23"/>
      <c r="C55" s="25"/>
      <c r="D55" s="50"/>
      <c r="E55" s="25"/>
      <c r="F55" s="25"/>
      <c r="G55" s="25"/>
      <c r="H55" s="51"/>
      <c r="I55" s="25"/>
      <c r="J55" s="50"/>
      <c r="K55" s="25"/>
      <c r="L55" s="25"/>
      <c r="M55" s="25"/>
      <c r="N55" s="25"/>
      <c r="O55" s="25"/>
      <c r="P55" s="51"/>
      <c r="Q55" s="25"/>
      <c r="R55" s="24"/>
    </row>
    <row r="56" spans="2:18">
      <c r="B56" s="23"/>
      <c r="C56" s="25"/>
      <c r="D56" s="50"/>
      <c r="E56" s="25"/>
      <c r="F56" s="25"/>
      <c r="G56" s="25"/>
      <c r="H56" s="51"/>
      <c r="I56" s="25"/>
      <c r="J56" s="50"/>
      <c r="K56" s="25"/>
      <c r="L56" s="25"/>
      <c r="M56" s="25"/>
      <c r="N56" s="25"/>
      <c r="O56" s="25"/>
      <c r="P56" s="51"/>
      <c r="Q56" s="25"/>
      <c r="R56" s="24"/>
    </row>
    <row r="57" spans="2:18">
      <c r="B57" s="23"/>
      <c r="C57" s="25"/>
      <c r="D57" s="50"/>
      <c r="E57" s="25"/>
      <c r="F57" s="25"/>
      <c r="G57" s="25"/>
      <c r="H57" s="51"/>
      <c r="I57" s="25"/>
      <c r="J57" s="50"/>
      <c r="K57" s="25"/>
      <c r="L57" s="25"/>
      <c r="M57" s="25"/>
      <c r="N57" s="25"/>
      <c r="O57" s="25"/>
      <c r="P57" s="51"/>
      <c r="Q57" s="25"/>
      <c r="R57" s="24"/>
    </row>
    <row r="58" spans="2:18">
      <c r="B58" s="23"/>
      <c r="C58" s="25"/>
      <c r="D58" s="50"/>
      <c r="E58" s="25"/>
      <c r="F58" s="25"/>
      <c r="G58" s="25"/>
      <c r="H58" s="51"/>
      <c r="I58" s="25"/>
      <c r="J58" s="50"/>
      <c r="K58" s="25"/>
      <c r="L58" s="25"/>
      <c r="M58" s="25"/>
      <c r="N58" s="25"/>
      <c r="O58" s="25"/>
      <c r="P58" s="51"/>
      <c r="Q58" s="25"/>
      <c r="R58" s="24"/>
    </row>
    <row r="59" spans="2:18" s="1" customFormat="1" ht="14.4">
      <c r="B59" s="32"/>
      <c r="C59" s="33"/>
      <c r="D59" s="52" t="s">
        <v>49</v>
      </c>
      <c r="E59" s="53"/>
      <c r="F59" s="53"/>
      <c r="G59" s="54" t="s">
        <v>50</v>
      </c>
      <c r="H59" s="55"/>
      <c r="I59" s="33"/>
      <c r="J59" s="52" t="s">
        <v>49</v>
      </c>
      <c r="K59" s="53"/>
      <c r="L59" s="53"/>
      <c r="M59" s="53"/>
      <c r="N59" s="54" t="s">
        <v>50</v>
      </c>
      <c r="O59" s="53"/>
      <c r="P59" s="55"/>
      <c r="Q59" s="33"/>
      <c r="R59" s="34"/>
    </row>
    <row r="60" spans="2:18">
      <c r="B60" s="23"/>
      <c r="C60" s="25"/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25"/>
      <c r="Q60" s="25"/>
      <c r="R60" s="24"/>
    </row>
    <row r="61" spans="2:18" s="1" customFormat="1" ht="14.4">
      <c r="B61" s="32"/>
      <c r="C61" s="33"/>
      <c r="D61" s="47" t="s">
        <v>51</v>
      </c>
      <c r="E61" s="48"/>
      <c r="F61" s="48"/>
      <c r="G61" s="48"/>
      <c r="H61" s="49"/>
      <c r="I61" s="33"/>
      <c r="J61" s="47" t="s">
        <v>52</v>
      </c>
      <c r="K61" s="48"/>
      <c r="L61" s="48"/>
      <c r="M61" s="48"/>
      <c r="N61" s="48"/>
      <c r="O61" s="48"/>
      <c r="P61" s="49"/>
      <c r="Q61" s="33"/>
      <c r="R61" s="34"/>
    </row>
    <row r="62" spans="2:18">
      <c r="B62" s="23"/>
      <c r="C62" s="25"/>
      <c r="D62" s="50"/>
      <c r="E62" s="25"/>
      <c r="F62" s="25"/>
      <c r="G62" s="25"/>
      <c r="H62" s="51"/>
      <c r="I62" s="25"/>
      <c r="J62" s="50"/>
      <c r="K62" s="25"/>
      <c r="L62" s="25"/>
      <c r="M62" s="25"/>
      <c r="N62" s="25"/>
      <c r="O62" s="25"/>
      <c r="P62" s="51"/>
      <c r="Q62" s="25"/>
      <c r="R62" s="24"/>
    </row>
    <row r="63" spans="2:18">
      <c r="B63" s="23"/>
      <c r="C63" s="25"/>
      <c r="D63" s="50"/>
      <c r="E63" s="25"/>
      <c r="F63" s="25"/>
      <c r="G63" s="25"/>
      <c r="H63" s="51"/>
      <c r="I63" s="25"/>
      <c r="J63" s="50"/>
      <c r="K63" s="25"/>
      <c r="L63" s="25"/>
      <c r="M63" s="25"/>
      <c r="N63" s="25"/>
      <c r="O63" s="25"/>
      <c r="P63" s="51"/>
      <c r="Q63" s="25"/>
      <c r="R63" s="24"/>
    </row>
    <row r="64" spans="2:18">
      <c r="B64" s="23"/>
      <c r="C64" s="25"/>
      <c r="D64" s="50"/>
      <c r="E64" s="25"/>
      <c r="F64" s="25"/>
      <c r="G64" s="25"/>
      <c r="H64" s="51"/>
      <c r="I64" s="25"/>
      <c r="J64" s="50"/>
      <c r="K64" s="25"/>
      <c r="L64" s="25"/>
      <c r="M64" s="25"/>
      <c r="N64" s="25"/>
      <c r="O64" s="25"/>
      <c r="P64" s="51"/>
      <c r="Q64" s="25"/>
      <c r="R64" s="24"/>
    </row>
    <row r="65" spans="2:18">
      <c r="B65" s="23"/>
      <c r="C65" s="25"/>
      <c r="D65" s="50"/>
      <c r="E65" s="25"/>
      <c r="F65" s="25"/>
      <c r="G65" s="25"/>
      <c r="H65" s="51"/>
      <c r="I65" s="25"/>
      <c r="J65" s="50"/>
      <c r="K65" s="25"/>
      <c r="L65" s="25"/>
      <c r="M65" s="25"/>
      <c r="N65" s="25"/>
      <c r="O65" s="25"/>
      <c r="P65" s="51"/>
      <c r="Q65" s="25"/>
      <c r="R65" s="24"/>
    </row>
    <row r="66" spans="2:18">
      <c r="B66" s="23"/>
      <c r="C66" s="25"/>
      <c r="D66" s="50"/>
      <c r="E66" s="25"/>
      <c r="F66" s="25"/>
      <c r="G66" s="25"/>
      <c r="H66" s="51"/>
      <c r="I66" s="25"/>
      <c r="J66" s="50"/>
      <c r="K66" s="25"/>
      <c r="L66" s="25"/>
      <c r="M66" s="25"/>
      <c r="N66" s="25"/>
      <c r="O66" s="25"/>
      <c r="P66" s="51"/>
      <c r="Q66" s="25"/>
      <c r="R66" s="24"/>
    </row>
    <row r="67" spans="2:18">
      <c r="B67" s="23"/>
      <c r="C67" s="25"/>
      <c r="D67" s="50"/>
      <c r="E67" s="25"/>
      <c r="F67" s="25"/>
      <c r="G67" s="25"/>
      <c r="H67" s="51"/>
      <c r="I67" s="25"/>
      <c r="J67" s="50"/>
      <c r="K67" s="25"/>
      <c r="L67" s="25"/>
      <c r="M67" s="25"/>
      <c r="N67" s="25"/>
      <c r="O67" s="25"/>
      <c r="P67" s="51"/>
      <c r="Q67" s="25"/>
      <c r="R67" s="24"/>
    </row>
    <row r="68" spans="2:18">
      <c r="B68" s="23"/>
      <c r="C68" s="25"/>
      <c r="D68" s="50"/>
      <c r="E68" s="25"/>
      <c r="F68" s="25"/>
      <c r="G68" s="25"/>
      <c r="H68" s="51"/>
      <c r="I68" s="25"/>
      <c r="J68" s="50"/>
      <c r="K68" s="25"/>
      <c r="L68" s="25"/>
      <c r="M68" s="25"/>
      <c r="N68" s="25"/>
      <c r="O68" s="25"/>
      <c r="P68" s="51"/>
      <c r="Q68" s="25"/>
      <c r="R68" s="24"/>
    </row>
    <row r="69" spans="2:18">
      <c r="B69" s="23"/>
      <c r="C69" s="25"/>
      <c r="D69" s="50"/>
      <c r="E69" s="25"/>
      <c r="F69" s="25"/>
      <c r="G69" s="25"/>
      <c r="H69" s="51"/>
      <c r="I69" s="25"/>
      <c r="J69" s="50"/>
      <c r="K69" s="25"/>
      <c r="L69" s="25"/>
      <c r="M69" s="25"/>
      <c r="N69" s="25"/>
      <c r="O69" s="25"/>
      <c r="P69" s="51"/>
      <c r="Q69" s="25"/>
      <c r="R69" s="24"/>
    </row>
    <row r="70" spans="2:18" s="1" customFormat="1" ht="14.4">
      <c r="B70" s="32"/>
      <c r="C70" s="33"/>
      <c r="D70" s="52" t="s">
        <v>49</v>
      </c>
      <c r="E70" s="53"/>
      <c r="F70" s="53"/>
      <c r="G70" s="54" t="s">
        <v>50</v>
      </c>
      <c r="H70" s="55"/>
      <c r="I70" s="33"/>
      <c r="J70" s="52" t="s">
        <v>49</v>
      </c>
      <c r="K70" s="53"/>
      <c r="L70" s="53"/>
      <c r="M70" s="53"/>
      <c r="N70" s="54" t="s">
        <v>50</v>
      </c>
      <c r="O70" s="53"/>
      <c r="P70" s="55"/>
      <c r="Q70" s="33"/>
      <c r="R70" s="34"/>
    </row>
    <row r="71" spans="2:18" s="1" customFormat="1" ht="14.4" customHeight="1">
      <c r="B71" s="56"/>
      <c r="C71" s="57"/>
      <c r="D71" s="57"/>
      <c r="E71" s="57"/>
      <c r="F71" s="57"/>
      <c r="G71" s="57"/>
      <c r="H71" s="57"/>
      <c r="I71" s="57"/>
      <c r="J71" s="57"/>
      <c r="K71" s="57"/>
      <c r="L71" s="57"/>
      <c r="M71" s="57"/>
      <c r="N71" s="57"/>
      <c r="O71" s="57"/>
      <c r="P71" s="57"/>
      <c r="Q71" s="57"/>
      <c r="R71" s="58"/>
    </row>
    <row r="75" spans="2:18" s="1" customFormat="1" ht="6.9" customHeight="1">
      <c r="B75" s="59"/>
      <c r="C75" s="60"/>
      <c r="D75" s="60"/>
      <c r="E75" s="60"/>
      <c r="F75" s="60"/>
      <c r="G75" s="60"/>
      <c r="H75" s="60"/>
      <c r="I75" s="60"/>
      <c r="J75" s="60"/>
      <c r="K75" s="60"/>
      <c r="L75" s="60"/>
      <c r="M75" s="60"/>
      <c r="N75" s="60"/>
      <c r="O75" s="60"/>
      <c r="P75" s="60"/>
      <c r="Q75" s="60"/>
      <c r="R75" s="61"/>
    </row>
    <row r="76" spans="2:18" s="1" customFormat="1" ht="36.9" customHeight="1">
      <c r="B76" s="32"/>
      <c r="C76" s="183" t="s">
        <v>93</v>
      </c>
      <c r="D76" s="184"/>
      <c r="E76" s="184"/>
      <c r="F76" s="184"/>
      <c r="G76" s="184"/>
      <c r="H76" s="184"/>
      <c r="I76" s="184"/>
      <c r="J76" s="184"/>
      <c r="K76" s="184"/>
      <c r="L76" s="184"/>
      <c r="M76" s="184"/>
      <c r="N76" s="184"/>
      <c r="O76" s="184"/>
      <c r="P76" s="184"/>
      <c r="Q76" s="184"/>
      <c r="R76" s="34"/>
    </row>
    <row r="77" spans="2:18" s="1" customFormat="1" ht="6.9" customHeight="1">
      <c r="B77" s="32"/>
      <c r="C77" s="33"/>
      <c r="D77" s="33"/>
      <c r="E77" s="33"/>
      <c r="F77" s="33"/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33"/>
      <c r="R77" s="34"/>
    </row>
    <row r="78" spans="2:18" s="1" customFormat="1" ht="36.9" customHeight="1">
      <c r="B78" s="32"/>
      <c r="C78" s="66" t="s">
        <v>17</v>
      </c>
      <c r="D78" s="33"/>
      <c r="E78" s="33"/>
      <c r="F78" s="185" t="str">
        <f>F6</f>
        <v>Vo Kostomlaty</v>
      </c>
      <c r="G78" s="224"/>
      <c r="H78" s="224"/>
      <c r="I78" s="224"/>
      <c r="J78" s="224"/>
      <c r="K78" s="224"/>
      <c r="L78" s="224"/>
      <c r="M78" s="224"/>
      <c r="N78" s="224"/>
      <c r="O78" s="224"/>
      <c r="P78" s="224"/>
      <c r="Q78" s="33"/>
      <c r="R78" s="34"/>
    </row>
    <row r="79" spans="2:18" s="1" customFormat="1" ht="6.9" customHeight="1">
      <c r="B79" s="32"/>
      <c r="C79" s="33"/>
      <c r="D79" s="33"/>
      <c r="E79" s="33"/>
      <c r="F79" s="33"/>
      <c r="G79" s="33"/>
      <c r="H79" s="33"/>
      <c r="I79" s="33"/>
      <c r="J79" s="33"/>
      <c r="K79" s="33"/>
      <c r="L79" s="33"/>
      <c r="M79" s="33"/>
      <c r="N79" s="33"/>
      <c r="O79" s="33"/>
      <c r="P79" s="33"/>
      <c r="Q79" s="33"/>
      <c r="R79" s="34"/>
    </row>
    <row r="80" spans="2:18" s="1" customFormat="1" ht="18" customHeight="1">
      <c r="B80" s="32"/>
      <c r="C80" s="29" t="s">
        <v>21</v>
      </c>
      <c r="D80" s="33"/>
      <c r="E80" s="33"/>
      <c r="F80" s="27" t="str">
        <f>F8</f>
        <v xml:space="preserve"> </v>
      </c>
      <c r="G80" s="33"/>
      <c r="H80" s="33"/>
      <c r="I80" s="33"/>
      <c r="J80" s="33"/>
      <c r="K80" s="29" t="s">
        <v>23</v>
      </c>
      <c r="L80" s="33"/>
      <c r="M80" s="225" t="str">
        <f>IF(O8="","",O8)</f>
        <v>17. 1. 2019</v>
      </c>
      <c r="N80" s="225"/>
      <c r="O80" s="225"/>
      <c r="P80" s="225"/>
      <c r="Q80" s="33"/>
      <c r="R80" s="34"/>
    </row>
    <row r="81" spans="2:47" s="1" customFormat="1" ht="6.9" customHeight="1">
      <c r="B81" s="32"/>
      <c r="C81" s="33"/>
      <c r="D81" s="33"/>
      <c r="E81" s="33"/>
      <c r="F81" s="33"/>
      <c r="G81" s="33"/>
      <c r="H81" s="33"/>
      <c r="I81" s="33"/>
      <c r="J81" s="33"/>
      <c r="K81" s="33"/>
      <c r="L81" s="33"/>
      <c r="M81" s="33"/>
      <c r="N81" s="33"/>
      <c r="O81" s="33"/>
      <c r="P81" s="33"/>
      <c r="Q81" s="33"/>
      <c r="R81" s="34"/>
    </row>
    <row r="82" spans="2:47" s="1" customFormat="1" ht="13.2">
      <c r="B82" s="32"/>
      <c r="C82" s="29" t="s">
        <v>25</v>
      </c>
      <c r="D82" s="33"/>
      <c r="E82" s="33"/>
      <c r="F82" s="27" t="str">
        <f>E11</f>
        <v xml:space="preserve"> </v>
      </c>
      <c r="G82" s="33"/>
      <c r="H82" s="33"/>
      <c r="I82" s="33"/>
      <c r="J82" s="33"/>
      <c r="K82" s="29" t="s">
        <v>29</v>
      </c>
      <c r="L82" s="33"/>
      <c r="M82" s="196" t="str">
        <f>E17</f>
        <v xml:space="preserve"> </v>
      </c>
      <c r="N82" s="196"/>
      <c r="O82" s="196"/>
      <c r="P82" s="196"/>
      <c r="Q82" s="196"/>
      <c r="R82" s="34"/>
    </row>
    <row r="83" spans="2:47" s="1" customFormat="1" ht="14.4" customHeight="1">
      <c r="B83" s="32"/>
      <c r="C83" s="29" t="s">
        <v>28</v>
      </c>
      <c r="D83" s="33"/>
      <c r="E83" s="33"/>
      <c r="F83" s="27" t="str">
        <f>IF(E14="","",E14)</f>
        <v xml:space="preserve"> </v>
      </c>
      <c r="G83" s="33"/>
      <c r="H83" s="33"/>
      <c r="I83" s="33"/>
      <c r="J83" s="33"/>
      <c r="K83" s="29" t="s">
        <v>31</v>
      </c>
      <c r="L83" s="33"/>
      <c r="M83" s="196" t="str">
        <f>E20</f>
        <v>Simona Králová</v>
      </c>
      <c r="N83" s="196"/>
      <c r="O83" s="196"/>
      <c r="P83" s="196"/>
      <c r="Q83" s="196"/>
      <c r="R83" s="34"/>
    </row>
    <row r="84" spans="2:47" s="1" customFormat="1" ht="10.35" customHeight="1">
      <c r="B84" s="32"/>
      <c r="C84" s="33"/>
      <c r="D84" s="33"/>
      <c r="E84" s="33"/>
      <c r="F84" s="33"/>
      <c r="G84" s="33"/>
      <c r="H84" s="33"/>
      <c r="I84" s="33"/>
      <c r="J84" s="33"/>
      <c r="K84" s="33"/>
      <c r="L84" s="33"/>
      <c r="M84" s="33"/>
      <c r="N84" s="33"/>
      <c r="O84" s="33"/>
      <c r="P84" s="33"/>
      <c r="Q84" s="33"/>
      <c r="R84" s="34"/>
    </row>
    <row r="85" spans="2:47" s="1" customFormat="1" ht="29.25" customHeight="1">
      <c r="B85" s="32"/>
      <c r="C85" s="227" t="s">
        <v>94</v>
      </c>
      <c r="D85" s="228"/>
      <c r="E85" s="228"/>
      <c r="F85" s="228"/>
      <c r="G85" s="228"/>
      <c r="H85" s="96"/>
      <c r="I85" s="96"/>
      <c r="J85" s="96"/>
      <c r="K85" s="96"/>
      <c r="L85" s="96"/>
      <c r="M85" s="96"/>
      <c r="N85" s="227" t="s">
        <v>95</v>
      </c>
      <c r="O85" s="228"/>
      <c r="P85" s="228"/>
      <c r="Q85" s="228"/>
      <c r="R85" s="34"/>
    </row>
    <row r="86" spans="2:47" s="1" customFormat="1" ht="10.35" customHeight="1">
      <c r="B86" s="32"/>
      <c r="C86" s="33"/>
      <c r="D86" s="33"/>
      <c r="E86" s="33"/>
      <c r="F86" s="33"/>
      <c r="G86" s="33"/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34"/>
    </row>
    <row r="87" spans="2:47" s="1" customFormat="1" ht="29.25" customHeight="1">
      <c r="B87" s="32"/>
      <c r="C87" s="104" t="s">
        <v>96</v>
      </c>
      <c r="D87" s="33"/>
      <c r="E87" s="33"/>
      <c r="F87" s="33"/>
      <c r="G87" s="33"/>
      <c r="H87" s="33"/>
      <c r="I87" s="33"/>
      <c r="J87" s="33"/>
      <c r="K87" s="33"/>
      <c r="L87" s="33"/>
      <c r="M87" s="33"/>
      <c r="N87" s="162">
        <f>N119</f>
        <v>0</v>
      </c>
      <c r="O87" s="222"/>
      <c r="P87" s="222"/>
      <c r="Q87" s="222"/>
      <c r="R87" s="34"/>
      <c r="AU87" s="19" t="s">
        <v>97</v>
      </c>
    </row>
    <row r="88" spans="2:47" s="6" customFormat="1" ht="24.9" customHeight="1">
      <c r="B88" s="105"/>
      <c r="C88" s="106"/>
      <c r="D88" s="107" t="s">
        <v>98</v>
      </c>
      <c r="E88" s="106"/>
      <c r="F88" s="106"/>
      <c r="G88" s="106"/>
      <c r="H88" s="106"/>
      <c r="I88" s="106"/>
      <c r="J88" s="106"/>
      <c r="K88" s="106"/>
      <c r="L88" s="106"/>
      <c r="M88" s="106"/>
      <c r="N88" s="205">
        <f>N120</f>
        <v>0</v>
      </c>
      <c r="O88" s="226"/>
      <c r="P88" s="226"/>
      <c r="Q88" s="226"/>
      <c r="R88" s="108"/>
    </row>
    <row r="89" spans="2:47" s="7" customFormat="1" ht="19.95" customHeight="1">
      <c r="B89" s="109"/>
      <c r="C89" s="110"/>
      <c r="D89" s="111" t="s">
        <v>99</v>
      </c>
      <c r="E89" s="110"/>
      <c r="F89" s="110"/>
      <c r="G89" s="110"/>
      <c r="H89" s="110"/>
      <c r="I89" s="110"/>
      <c r="J89" s="110"/>
      <c r="K89" s="110"/>
      <c r="L89" s="110"/>
      <c r="M89" s="110"/>
      <c r="N89" s="220">
        <f>N121</f>
        <v>0</v>
      </c>
      <c r="O89" s="221"/>
      <c r="P89" s="221"/>
      <c r="Q89" s="221"/>
      <c r="R89" s="112"/>
    </row>
    <row r="90" spans="2:47" s="7" customFormat="1" ht="19.95" customHeight="1">
      <c r="B90" s="109"/>
      <c r="C90" s="110"/>
      <c r="D90" s="111" t="s">
        <v>100</v>
      </c>
      <c r="E90" s="110"/>
      <c r="F90" s="110"/>
      <c r="G90" s="110"/>
      <c r="H90" s="110"/>
      <c r="I90" s="110"/>
      <c r="J90" s="110"/>
      <c r="K90" s="110"/>
      <c r="L90" s="110"/>
      <c r="M90" s="110"/>
      <c r="N90" s="220">
        <f>N123</f>
        <v>0</v>
      </c>
      <c r="O90" s="221"/>
      <c r="P90" s="221"/>
      <c r="Q90" s="221"/>
      <c r="R90" s="112"/>
    </row>
    <row r="91" spans="2:47" s="7" customFormat="1" ht="19.95" customHeight="1">
      <c r="B91" s="109"/>
      <c r="C91" s="110"/>
      <c r="D91" s="111" t="s">
        <v>101</v>
      </c>
      <c r="E91" s="110"/>
      <c r="F91" s="110"/>
      <c r="G91" s="110"/>
      <c r="H91" s="110"/>
      <c r="I91" s="110"/>
      <c r="J91" s="110"/>
      <c r="K91" s="110"/>
      <c r="L91" s="110"/>
      <c r="M91" s="110"/>
      <c r="N91" s="220">
        <f>N125</f>
        <v>0</v>
      </c>
      <c r="O91" s="221"/>
      <c r="P91" s="221"/>
      <c r="Q91" s="221"/>
      <c r="R91" s="112"/>
    </row>
    <row r="92" spans="2:47" s="6" customFormat="1" ht="24.9" customHeight="1">
      <c r="B92" s="105"/>
      <c r="C92" s="106"/>
      <c r="D92" s="107" t="s">
        <v>102</v>
      </c>
      <c r="E92" s="106"/>
      <c r="F92" s="106"/>
      <c r="G92" s="106"/>
      <c r="H92" s="106"/>
      <c r="I92" s="106"/>
      <c r="J92" s="106"/>
      <c r="K92" s="106"/>
      <c r="L92" s="106"/>
      <c r="M92" s="106"/>
      <c r="N92" s="205">
        <f>N127</f>
        <v>0</v>
      </c>
      <c r="O92" s="226"/>
      <c r="P92" s="226"/>
      <c r="Q92" s="226"/>
      <c r="R92" s="108"/>
    </row>
    <row r="93" spans="2:47" s="7" customFormat="1" ht="19.95" customHeight="1">
      <c r="B93" s="109"/>
      <c r="C93" s="110"/>
      <c r="D93" s="111" t="s">
        <v>103</v>
      </c>
      <c r="E93" s="110"/>
      <c r="F93" s="110"/>
      <c r="G93" s="110"/>
      <c r="H93" s="110"/>
      <c r="I93" s="110"/>
      <c r="J93" s="110"/>
      <c r="K93" s="110"/>
      <c r="L93" s="110"/>
      <c r="M93" s="110"/>
      <c r="N93" s="220">
        <f>N128</f>
        <v>0</v>
      </c>
      <c r="O93" s="221"/>
      <c r="P93" s="221"/>
      <c r="Q93" s="221"/>
      <c r="R93" s="112"/>
    </row>
    <row r="94" spans="2:47" s="6" customFormat="1" ht="24.9" customHeight="1">
      <c r="B94" s="105"/>
      <c r="C94" s="106"/>
      <c r="D94" s="107" t="s">
        <v>104</v>
      </c>
      <c r="E94" s="106"/>
      <c r="F94" s="106"/>
      <c r="G94" s="106"/>
      <c r="H94" s="106"/>
      <c r="I94" s="106"/>
      <c r="J94" s="106"/>
      <c r="K94" s="106"/>
      <c r="L94" s="106"/>
      <c r="M94" s="106"/>
      <c r="N94" s="205">
        <f>N139</f>
        <v>0</v>
      </c>
      <c r="O94" s="226"/>
      <c r="P94" s="226"/>
      <c r="Q94" s="226"/>
      <c r="R94" s="108"/>
    </row>
    <row r="95" spans="2:47" s="7" customFormat="1" ht="19.95" customHeight="1">
      <c r="B95" s="109"/>
      <c r="C95" s="110"/>
      <c r="D95" s="111" t="s">
        <v>105</v>
      </c>
      <c r="E95" s="110"/>
      <c r="F95" s="110"/>
      <c r="G95" s="110"/>
      <c r="H95" s="110"/>
      <c r="I95" s="110"/>
      <c r="J95" s="110"/>
      <c r="K95" s="110"/>
      <c r="L95" s="110"/>
      <c r="M95" s="110"/>
      <c r="N95" s="220">
        <f>N140</f>
        <v>0</v>
      </c>
      <c r="O95" s="221"/>
      <c r="P95" s="221"/>
      <c r="Q95" s="221"/>
      <c r="R95" s="112"/>
    </row>
    <row r="96" spans="2:47" s="7" customFormat="1" ht="19.95" customHeight="1">
      <c r="B96" s="109"/>
      <c r="C96" s="110"/>
      <c r="D96" s="111" t="s">
        <v>106</v>
      </c>
      <c r="E96" s="110"/>
      <c r="F96" s="110"/>
      <c r="G96" s="110"/>
      <c r="H96" s="110"/>
      <c r="I96" s="110"/>
      <c r="J96" s="110"/>
      <c r="K96" s="110"/>
      <c r="L96" s="110"/>
      <c r="M96" s="110"/>
      <c r="N96" s="220">
        <f>N156</f>
        <v>0</v>
      </c>
      <c r="O96" s="221"/>
      <c r="P96" s="221"/>
      <c r="Q96" s="221"/>
      <c r="R96" s="112"/>
    </row>
    <row r="97" spans="2:21" s="6" customFormat="1" ht="24.9" customHeight="1">
      <c r="B97" s="105"/>
      <c r="C97" s="106"/>
      <c r="D97" s="107" t="s">
        <v>107</v>
      </c>
      <c r="E97" s="106"/>
      <c r="F97" s="106"/>
      <c r="G97" s="106"/>
      <c r="H97" s="106"/>
      <c r="I97" s="106"/>
      <c r="J97" s="106"/>
      <c r="K97" s="106"/>
      <c r="L97" s="106"/>
      <c r="M97" s="106"/>
      <c r="N97" s="205">
        <f>N168</f>
        <v>0</v>
      </c>
      <c r="O97" s="226"/>
      <c r="P97" s="226"/>
      <c r="Q97" s="226"/>
      <c r="R97" s="108"/>
    </row>
    <row r="98" spans="2:21" s="7" customFormat="1" ht="19.95" customHeight="1">
      <c r="B98" s="109"/>
      <c r="C98" s="110"/>
      <c r="D98" s="111" t="s">
        <v>108</v>
      </c>
      <c r="E98" s="110"/>
      <c r="F98" s="110"/>
      <c r="G98" s="110"/>
      <c r="H98" s="110"/>
      <c r="I98" s="110"/>
      <c r="J98" s="110"/>
      <c r="K98" s="110"/>
      <c r="L98" s="110"/>
      <c r="M98" s="110"/>
      <c r="N98" s="220">
        <f>N169</f>
        <v>0</v>
      </c>
      <c r="O98" s="221"/>
      <c r="P98" s="221"/>
      <c r="Q98" s="221"/>
      <c r="R98" s="112"/>
    </row>
    <row r="99" spans="2:21" s="7" customFormat="1" ht="19.95" customHeight="1">
      <c r="B99" s="109"/>
      <c r="C99" s="110"/>
      <c r="D99" s="111" t="s">
        <v>109</v>
      </c>
      <c r="E99" s="110"/>
      <c r="F99" s="110"/>
      <c r="G99" s="110"/>
      <c r="H99" s="110"/>
      <c r="I99" s="110"/>
      <c r="J99" s="110"/>
      <c r="K99" s="110"/>
      <c r="L99" s="110"/>
      <c r="M99" s="110"/>
      <c r="N99" s="220">
        <f>N174</f>
        <v>0</v>
      </c>
      <c r="O99" s="221"/>
      <c r="P99" s="221"/>
      <c r="Q99" s="221"/>
      <c r="R99" s="112"/>
    </row>
    <row r="100" spans="2:21" s="1" customFormat="1" ht="21.75" customHeight="1">
      <c r="B100" s="32"/>
      <c r="C100" s="33"/>
      <c r="D100" s="33"/>
      <c r="E100" s="33"/>
      <c r="F100" s="33"/>
      <c r="G100" s="33"/>
      <c r="H100" s="33"/>
      <c r="I100" s="33"/>
      <c r="J100" s="33"/>
      <c r="K100" s="33"/>
      <c r="L100" s="33"/>
      <c r="M100" s="33"/>
      <c r="N100" s="33"/>
      <c r="O100" s="33"/>
      <c r="P100" s="33"/>
      <c r="Q100" s="33"/>
      <c r="R100" s="34"/>
    </row>
    <row r="101" spans="2:21" s="1" customFormat="1" ht="29.25" customHeight="1">
      <c r="B101" s="32"/>
      <c r="C101" s="104" t="s">
        <v>110</v>
      </c>
      <c r="D101" s="33"/>
      <c r="E101" s="33"/>
      <c r="F101" s="33"/>
      <c r="G101" s="33"/>
      <c r="H101" s="33"/>
      <c r="I101" s="33"/>
      <c r="J101" s="33"/>
      <c r="K101" s="33"/>
      <c r="L101" s="33"/>
      <c r="M101" s="33"/>
      <c r="N101" s="222">
        <v>0</v>
      </c>
      <c r="O101" s="223"/>
      <c r="P101" s="223"/>
      <c r="Q101" s="223"/>
      <c r="R101" s="34"/>
      <c r="T101" s="113"/>
      <c r="U101" s="114" t="s">
        <v>37</v>
      </c>
    </row>
    <row r="102" spans="2:21" s="1" customFormat="1" ht="18" customHeight="1">
      <c r="B102" s="32"/>
      <c r="C102" s="33"/>
      <c r="D102" s="33"/>
      <c r="E102" s="33"/>
      <c r="F102" s="33"/>
      <c r="G102" s="33"/>
      <c r="H102" s="33"/>
      <c r="I102" s="33"/>
      <c r="J102" s="33"/>
      <c r="K102" s="33"/>
      <c r="L102" s="33"/>
      <c r="M102" s="33"/>
      <c r="N102" s="33"/>
      <c r="O102" s="33"/>
      <c r="P102" s="33"/>
      <c r="Q102" s="33"/>
      <c r="R102" s="34"/>
    </row>
    <row r="103" spans="2:21" s="1" customFormat="1" ht="29.25" customHeight="1">
      <c r="B103" s="32"/>
      <c r="C103" s="95" t="s">
        <v>83</v>
      </c>
      <c r="D103" s="96"/>
      <c r="E103" s="96"/>
      <c r="F103" s="96"/>
      <c r="G103" s="96"/>
      <c r="H103" s="96"/>
      <c r="I103" s="96"/>
      <c r="J103" s="96"/>
      <c r="K103" s="96"/>
      <c r="L103" s="163">
        <f>ROUND(SUM(N87+N101),2)</f>
        <v>0</v>
      </c>
      <c r="M103" s="163"/>
      <c r="N103" s="163"/>
      <c r="O103" s="163"/>
      <c r="P103" s="163"/>
      <c r="Q103" s="163"/>
      <c r="R103" s="34"/>
    </row>
    <row r="104" spans="2:21" s="1" customFormat="1" ht="6.9" customHeight="1">
      <c r="B104" s="56"/>
      <c r="C104" s="57"/>
      <c r="D104" s="57"/>
      <c r="E104" s="57"/>
      <c r="F104" s="57"/>
      <c r="G104" s="57"/>
      <c r="H104" s="57"/>
      <c r="I104" s="57"/>
      <c r="J104" s="57"/>
      <c r="K104" s="57"/>
      <c r="L104" s="57"/>
      <c r="M104" s="57"/>
      <c r="N104" s="57"/>
      <c r="O104" s="57"/>
      <c r="P104" s="57"/>
      <c r="Q104" s="57"/>
      <c r="R104" s="58"/>
    </row>
    <row r="108" spans="2:21" s="1" customFormat="1" ht="6.9" customHeight="1">
      <c r="B108" s="59"/>
      <c r="C108" s="60"/>
      <c r="D108" s="60"/>
      <c r="E108" s="60"/>
      <c r="F108" s="60"/>
      <c r="G108" s="60"/>
      <c r="H108" s="60"/>
      <c r="I108" s="60"/>
      <c r="J108" s="60"/>
      <c r="K108" s="60"/>
      <c r="L108" s="60"/>
      <c r="M108" s="60"/>
      <c r="N108" s="60"/>
      <c r="O108" s="60"/>
      <c r="P108" s="60"/>
      <c r="Q108" s="60"/>
      <c r="R108" s="61"/>
    </row>
    <row r="109" spans="2:21" s="1" customFormat="1" ht="36.9" customHeight="1">
      <c r="B109" s="32"/>
      <c r="C109" s="183" t="s">
        <v>111</v>
      </c>
      <c r="D109" s="224"/>
      <c r="E109" s="224"/>
      <c r="F109" s="224"/>
      <c r="G109" s="224"/>
      <c r="H109" s="224"/>
      <c r="I109" s="224"/>
      <c r="J109" s="224"/>
      <c r="K109" s="224"/>
      <c r="L109" s="224"/>
      <c r="M109" s="224"/>
      <c r="N109" s="224"/>
      <c r="O109" s="224"/>
      <c r="P109" s="224"/>
      <c r="Q109" s="224"/>
      <c r="R109" s="34"/>
    </row>
    <row r="110" spans="2:21" s="1" customFormat="1" ht="6.9" customHeight="1">
      <c r="B110" s="32"/>
      <c r="C110" s="33"/>
      <c r="D110" s="33"/>
      <c r="E110" s="33"/>
      <c r="F110" s="33"/>
      <c r="G110" s="33"/>
      <c r="H110" s="33"/>
      <c r="I110" s="33"/>
      <c r="J110" s="33"/>
      <c r="K110" s="33"/>
      <c r="L110" s="33"/>
      <c r="M110" s="33"/>
      <c r="N110" s="33"/>
      <c r="O110" s="33"/>
      <c r="P110" s="33"/>
      <c r="Q110" s="33"/>
      <c r="R110" s="34"/>
    </row>
    <row r="111" spans="2:21" s="1" customFormat="1" ht="36.9" customHeight="1">
      <c r="B111" s="32"/>
      <c r="C111" s="66" t="s">
        <v>17</v>
      </c>
      <c r="D111" s="33"/>
      <c r="E111" s="33"/>
      <c r="F111" s="185" t="str">
        <f>F6</f>
        <v>Vo Kostomlaty</v>
      </c>
      <c r="G111" s="224"/>
      <c r="H111" s="224"/>
      <c r="I111" s="224"/>
      <c r="J111" s="224"/>
      <c r="K111" s="224"/>
      <c r="L111" s="224"/>
      <c r="M111" s="224"/>
      <c r="N111" s="224"/>
      <c r="O111" s="224"/>
      <c r="P111" s="224"/>
      <c r="Q111" s="33"/>
      <c r="R111" s="34"/>
    </row>
    <row r="112" spans="2:21" s="1" customFormat="1" ht="6.9" customHeight="1">
      <c r="B112" s="32"/>
      <c r="C112" s="33"/>
      <c r="D112" s="33"/>
      <c r="E112" s="33"/>
      <c r="F112" s="33"/>
      <c r="G112" s="33"/>
      <c r="H112" s="33"/>
      <c r="I112" s="33"/>
      <c r="J112" s="33"/>
      <c r="K112" s="33"/>
      <c r="L112" s="33"/>
      <c r="M112" s="33"/>
      <c r="N112" s="33"/>
      <c r="O112" s="33"/>
      <c r="P112" s="33"/>
      <c r="Q112" s="33"/>
      <c r="R112" s="34"/>
    </row>
    <row r="113" spans="2:65" s="1" customFormat="1" ht="18" customHeight="1">
      <c r="B113" s="32"/>
      <c r="C113" s="29" t="s">
        <v>21</v>
      </c>
      <c r="D113" s="33"/>
      <c r="E113" s="33"/>
      <c r="F113" s="27" t="str">
        <f>F8</f>
        <v xml:space="preserve"> </v>
      </c>
      <c r="G113" s="33"/>
      <c r="H113" s="33"/>
      <c r="I113" s="33"/>
      <c r="J113" s="33"/>
      <c r="K113" s="29" t="s">
        <v>23</v>
      </c>
      <c r="L113" s="33"/>
      <c r="M113" s="225" t="str">
        <f>IF(O8="","",O8)</f>
        <v>17. 1. 2019</v>
      </c>
      <c r="N113" s="225"/>
      <c r="O113" s="225"/>
      <c r="P113" s="225"/>
      <c r="Q113" s="33"/>
      <c r="R113" s="34"/>
    </row>
    <row r="114" spans="2:65" s="1" customFormat="1" ht="6.9" customHeight="1">
      <c r="B114" s="32"/>
      <c r="C114" s="33"/>
      <c r="D114" s="33"/>
      <c r="E114" s="33"/>
      <c r="F114" s="33"/>
      <c r="G114" s="33"/>
      <c r="H114" s="33"/>
      <c r="I114" s="33"/>
      <c r="J114" s="33"/>
      <c r="K114" s="33"/>
      <c r="L114" s="33"/>
      <c r="M114" s="33"/>
      <c r="N114" s="33"/>
      <c r="O114" s="33"/>
      <c r="P114" s="33"/>
      <c r="Q114" s="33"/>
      <c r="R114" s="34"/>
    </row>
    <row r="115" spans="2:65" s="1" customFormat="1" ht="13.2">
      <c r="B115" s="32"/>
      <c r="C115" s="29" t="s">
        <v>25</v>
      </c>
      <c r="D115" s="33"/>
      <c r="E115" s="33"/>
      <c r="F115" s="27" t="str">
        <f>E11</f>
        <v xml:space="preserve"> </v>
      </c>
      <c r="G115" s="33"/>
      <c r="H115" s="33"/>
      <c r="I115" s="33"/>
      <c r="J115" s="33"/>
      <c r="K115" s="29" t="s">
        <v>29</v>
      </c>
      <c r="L115" s="33"/>
      <c r="M115" s="196" t="str">
        <f>E17</f>
        <v xml:space="preserve"> </v>
      </c>
      <c r="N115" s="196"/>
      <c r="O115" s="196"/>
      <c r="P115" s="196"/>
      <c r="Q115" s="196"/>
      <c r="R115" s="34"/>
    </row>
    <row r="116" spans="2:65" s="1" customFormat="1" ht="14.4" customHeight="1">
      <c r="B116" s="32"/>
      <c r="C116" s="29" t="s">
        <v>28</v>
      </c>
      <c r="D116" s="33"/>
      <c r="E116" s="33"/>
      <c r="F116" s="27" t="str">
        <f>IF(E14="","",E14)</f>
        <v xml:space="preserve"> </v>
      </c>
      <c r="G116" s="33"/>
      <c r="H116" s="33"/>
      <c r="I116" s="33"/>
      <c r="J116" s="33"/>
      <c r="K116" s="29" t="s">
        <v>31</v>
      </c>
      <c r="L116" s="33"/>
      <c r="M116" s="196" t="str">
        <f>E20</f>
        <v>Simona Králová</v>
      </c>
      <c r="N116" s="196"/>
      <c r="O116" s="196"/>
      <c r="P116" s="196"/>
      <c r="Q116" s="196"/>
      <c r="R116" s="34"/>
    </row>
    <row r="117" spans="2:65" s="1" customFormat="1" ht="10.35" customHeight="1">
      <c r="B117" s="32"/>
      <c r="C117" s="33"/>
      <c r="D117" s="33"/>
      <c r="E117" s="33"/>
      <c r="F117" s="33"/>
      <c r="G117" s="33"/>
      <c r="H117" s="33"/>
      <c r="I117" s="33"/>
      <c r="J117" s="33"/>
      <c r="K117" s="33"/>
      <c r="L117" s="33"/>
      <c r="M117" s="33"/>
      <c r="N117" s="33"/>
      <c r="O117" s="33"/>
      <c r="P117" s="33"/>
      <c r="Q117" s="33"/>
      <c r="R117" s="34"/>
    </row>
    <row r="118" spans="2:65" s="8" customFormat="1" ht="29.25" customHeight="1">
      <c r="B118" s="115"/>
      <c r="C118" s="116" t="s">
        <v>112</v>
      </c>
      <c r="D118" s="117" t="s">
        <v>113</v>
      </c>
      <c r="E118" s="117" t="s">
        <v>55</v>
      </c>
      <c r="F118" s="218" t="s">
        <v>114</v>
      </c>
      <c r="G118" s="218"/>
      <c r="H118" s="218"/>
      <c r="I118" s="218"/>
      <c r="J118" s="117" t="s">
        <v>115</v>
      </c>
      <c r="K118" s="117" t="s">
        <v>116</v>
      </c>
      <c r="L118" s="218" t="s">
        <v>117</v>
      </c>
      <c r="M118" s="218"/>
      <c r="N118" s="218" t="s">
        <v>95</v>
      </c>
      <c r="O118" s="218"/>
      <c r="P118" s="218"/>
      <c r="Q118" s="219"/>
      <c r="R118" s="118"/>
      <c r="T118" s="73" t="s">
        <v>118</v>
      </c>
      <c r="U118" s="74" t="s">
        <v>37</v>
      </c>
      <c r="V118" s="74" t="s">
        <v>119</v>
      </c>
      <c r="W118" s="74" t="s">
        <v>120</v>
      </c>
      <c r="X118" s="74" t="s">
        <v>121</v>
      </c>
      <c r="Y118" s="74" t="s">
        <v>122</v>
      </c>
      <c r="Z118" s="74" t="s">
        <v>123</v>
      </c>
      <c r="AA118" s="75" t="s">
        <v>124</v>
      </c>
    </row>
    <row r="119" spans="2:65" s="1" customFormat="1" ht="29.25" customHeight="1">
      <c r="B119" s="32"/>
      <c r="C119" s="77" t="s">
        <v>91</v>
      </c>
      <c r="D119" s="33"/>
      <c r="E119" s="33"/>
      <c r="F119" s="33"/>
      <c r="G119" s="33"/>
      <c r="H119" s="33"/>
      <c r="I119" s="33"/>
      <c r="J119" s="33"/>
      <c r="K119" s="33"/>
      <c r="L119" s="33"/>
      <c r="M119" s="33"/>
      <c r="N119" s="202">
        <f>BK119</f>
        <v>0</v>
      </c>
      <c r="O119" s="203"/>
      <c r="P119" s="203"/>
      <c r="Q119" s="203"/>
      <c r="R119" s="34"/>
      <c r="T119" s="76"/>
      <c r="U119" s="48"/>
      <c r="V119" s="48"/>
      <c r="W119" s="119">
        <f>W120+W127+W139+W168</f>
        <v>5454.7100000000009</v>
      </c>
      <c r="X119" s="48"/>
      <c r="Y119" s="119">
        <f>Y120+Y127+Y139+Y168</f>
        <v>215.91885400000001</v>
      </c>
      <c r="Z119" s="48"/>
      <c r="AA119" s="120">
        <f>AA120+AA127+AA139+AA168</f>
        <v>12.74</v>
      </c>
      <c r="AT119" s="19" t="s">
        <v>72</v>
      </c>
      <c r="AU119" s="19" t="s">
        <v>97</v>
      </c>
      <c r="BK119" s="121">
        <f>BK120+BK127+BK139+BK168</f>
        <v>0</v>
      </c>
    </row>
    <row r="120" spans="2:65" s="9" customFormat="1" ht="37.35" customHeight="1">
      <c r="B120" s="122"/>
      <c r="C120" s="123"/>
      <c r="D120" s="124" t="s">
        <v>98</v>
      </c>
      <c r="E120" s="124"/>
      <c r="F120" s="124"/>
      <c r="G120" s="124"/>
      <c r="H120" s="124"/>
      <c r="I120" s="124"/>
      <c r="J120" s="124"/>
      <c r="K120" s="124"/>
      <c r="L120" s="124"/>
      <c r="M120" s="124"/>
      <c r="N120" s="204">
        <f>BK120</f>
        <v>0</v>
      </c>
      <c r="O120" s="205"/>
      <c r="P120" s="205"/>
      <c r="Q120" s="205"/>
      <c r="R120" s="125"/>
      <c r="T120" s="126"/>
      <c r="U120" s="123"/>
      <c r="V120" s="123"/>
      <c r="W120" s="127">
        <f>W121+W123+W125</f>
        <v>57.370000000000005</v>
      </c>
      <c r="X120" s="123"/>
      <c r="Y120" s="127">
        <f>Y121+Y123+Y125</f>
        <v>4.1282500000000004</v>
      </c>
      <c r="Z120" s="123"/>
      <c r="AA120" s="128">
        <f>AA121+AA123+AA125</f>
        <v>12.74</v>
      </c>
      <c r="AR120" s="129" t="s">
        <v>78</v>
      </c>
      <c r="AT120" s="130" t="s">
        <v>72</v>
      </c>
      <c r="AU120" s="130" t="s">
        <v>73</v>
      </c>
      <c r="AY120" s="129" t="s">
        <v>125</v>
      </c>
      <c r="BK120" s="131">
        <f>BK121+BK123+BK125</f>
        <v>0</v>
      </c>
    </row>
    <row r="121" spans="2:65" s="9" customFormat="1" ht="19.95" customHeight="1">
      <c r="B121" s="122"/>
      <c r="C121" s="123"/>
      <c r="D121" s="132" t="s">
        <v>99</v>
      </c>
      <c r="E121" s="132"/>
      <c r="F121" s="132"/>
      <c r="G121" s="132"/>
      <c r="H121" s="132"/>
      <c r="I121" s="132"/>
      <c r="J121" s="132"/>
      <c r="K121" s="132"/>
      <c r="L121" s="132"/>
      <c r="M121" s="132"/>
      <c r="N121" s="206">
        <f>BK121</f>
        <v>0</v>
      </c>
      <c r="O121" s="207"/>
      <c r="P121" s="207"/>
      <c r="Q121" s="207"/>
      <c r="R121" s="125"/>
      <c r="T121" s="126"/>
      <c r="U121" s="123"/>
      <c r="V121" s="123"/>
      <c r="W121" s="127">
        <f>W122</f>
        <v>20.09</v>
      </c>
      <c r="X121" s="123"/>
      <c r="Y121" s="127">
        <f>Y122</f>
        <v>0</v>
      </c>
      <c r="Z121" s="123"/>
      <c r="AA121" s="128">
        <f>AA122</f>
        <v>12.74</v>
      </c>
      <c r="AR121" s="129" t="s">
        <v>78</v>
      </c>
      <c r="AT121" s="130" t="s">
        <v>72</v>
      </c>
      <c r="AU121" s="130" t="s">
        <v>78</v>
      </c>
      <c r="AY121" s="129" t="s">
        <v>125</v>
      </c>
      <c r="BK121" s="131">
        <f>BK122</f>
        <v>0</v>
      </c>
    </row>
    <row r="122" spans="2:65" s="1" customFormat="1" ht="25.5" customHeight="1">
      <c r="B122" s="133"/>
      <c r="C122" s="134" t="s">
        <v>78</v>
      </c>
      <c r="D122" s="134" t="s">
        <v>126</v>
      </c>
      <c r="E122" s="135" t="s">
        <v>127</v>
      </c>
      <c r="F122" s="200" t="s">
        <v>128</v>
      </c>
      <c r="G122" s="200"/>
      <c r="H122" s="200"/>
      <c r="I122" s="200"/>
      <c r="J122" s="136" t="s">
        <v>129</v>
      </c>
      <c r="K122" s="137">
        <v>49</v>
      </c>
      <c r="L122" s="201">
        <v>0</v>
      </c>
      <c r="M122" s="201"/>
      <c r="N122" s="201">
        <f>ROUND(L122*K122,2)</f>
        <v>0</v>
      </c>
      <c r="O122" s="201"/>
      <c r="P122" s="201"/>
      <c r="Q122" s="201"/>
      <c r="R122" s="138"/>
      <c r="T122" s="139" t="s">
        <v>5</v>
      </c>
      <c r="U122" s="41" t="s">
        <v>38</v>
      </c>
      <c r="V122" s="140">
        <v>0.41</v>
      </c>
      <c r="W122" s="140">
        <f>V122*K122</f>
        <v>20.09</v>
      </c>
      <c r="X122" s="140">
        <v>0</v>
      </c>
      <c r="Y122" s="140">
        <f>X122*K122</f>
        <v>0</v>
      </c>
      <c r="Z122" s="140">
        <v>0.26</v>
      </c>
      <c r="AA122" s="141">
        <f>Z122*K122</f>
        <v>12.74</v>
      </c>
      <c r="AR122" s="19" t="s">
        <v>130</v>
      </c>
      <c r="AT122" s="19" t="s">
        <v>126</v>
      </c>
      <c r="AU122" s="19" t="s">
        <v>89</v>
      </c>
      <c r="AY122" s="19" t="s">
        <v>125</v>
      </c>
      <c r="BE122" s="142">
        <f>IF(U122="základní",N122,0)</f>
        <v>0</v>
      </c>
      <c r="BF122" s="142">
        <f>IF(U122="snížená",N122,0)</f>
        <v>0</v>
      </c>
      <c r="BG122" s="142">
        <f>IF(U122="zákl. přenesená",N122,0)</f>
        <v>0</v>
      </c>
      <c r="BH122" s="142">
        <f>IF(U122="sníž. přenesená",N122,0)</f>
        <v>0</v>
      </c>
      <c r="BI122" s="142">
        <f>IF(U122="nulová",N122,0)</f>
        <v>0</v>
      </c>
      <c r="BJ122" s="19" t="s">
        <v>78</v>
      </c>
      <c r="BK122" s="142">
        <f>ROUND(L122*K122,2)</f>
        <v>0</v>
      </c>
      <c r="BL122" s="19" t="s">
        <v>130</v>
      </c>
      <c r="BM122" s="19" t="s">
        <v>131</v>
      </c>
    </row>
    <row r="123" spans="2:65" s="9" customFormat="1" ht="29.85" customHeight="1">
      <c r="B123" s="122"/>
      <c r="C123" s="123"/>
      <c r="D123" s="132" t="s">
        <v>100</v>
      </c>
      <c r="E123" s="132"/>
      <c r="F123" s="132"/>
      <c r="G123" s="132"/>
      <c r="H123" s="132"/>
      <c r="I123" s="132"/>
      <c r="J123" s="132"/>
      <c r="K123" s="132"/>
      <c r="L123" s="132"/>
      <c r="M123" s="132"/>
      <c r="N123" s="208">
        <f>BK123</f>
        <v>0</v>
      </c>
      <c r="O123" s="209"/>
      <c r="P123" s="209"/>
      <c r="Q123" s="209"/>
      <c r="R123" s="125"/>
      <c r="T123" s="126"/>
      <c r="U123" s="123"/>
      <c r="V123" s="123"/>
      <c r="W123" s="127">
        <f>W124</f>
        <v>35.28</v>
      </c>
      <c r="X123" s="123"/>
      <c r="Y123" s="127">
        <f>Y124</f>
        <v>4.1282500000000004</v>
      </c>
      <c r="Z123" s="123"/>
      <c r="AA123" s="128">
        <f>AA124</f>
        <v>0</v>
      </c>
      <c r="AR123" s="129" t="s">
        <v>78</v>
      </c>
      <c r="AT123" s="130" t="s">
        <v>72</v>
      </c>
      <c r="AU123" s="130" t="s">
        <v>78</v>
      </c>
      <c r="AY123" s="129" t="s">
        <v>125</v>
      </c>
      <c r="BK123" s="131">
        <f>BK124</f>
        <v>0</v>
      </c>
    </row>
    <row r="124" spans="2:65" s="1" customFormat="1" ht="25.5" customHeight="1">
      <c r="B124" s="133"/>
      <c r="C124" s="134" t="s">
        <v>89</v>
      </c>
      <c r="D124" s="134" t="s">
        <v>126</v>
      </c>
      <c r="E124" s="135" t="s">
        <v>132</v>
      </c>
      <c r="F124" s="200" t="s">
        <v>133</v>
      </c>
      <c r="G124" s="200"/>
      <c r="H124" s="200"/>
      <c r="I124" s="200"/>
      <c r="J124" s="136" t="s">
        <v>129</v>
      </c>
      <c r="K124" s="137">
        <v>49</v>
      </c>
      <c r="L124" s="201">
        <v>0</v>
      </c>
      <c r="M124" s="201"/>
      <c r="N124" s="201">
        <f>ROUND(L124*K124,2)</f>
        <v>0</v>
      </c>
      <c r="O124" s="201"/>
      <c r="P124" s="201"/>
      <c r="Q124" s="201"/>
      <c r="R124" s="138"/>
      <c r="T124" s="139" t="s">
        <v>5</v>
      </c>
      <c r="U124" s="41" t="s">
        <v>38</v>
      </c>
      <c r="V124" s="140">
        <v>0.72</v>
      </c>
      <c r="W124" s="140">
        <f>V124*K124</f>
        <v>35.28</v>
      </c>
      <c r="X124" s="140">
        <v>8.4250000000000005E-2</v>
      </c>
      <c r="Y124" s="140">
        <f>X124*K124</f>
        <v>4.1282500000000004</v>
      </c>
      <c r="Z124" s="140">
        <v>0</v>
      </c>
      <c r="AA124" s="141">
        <f>Z124*K124</f>
        <v>0</v>
      </c>
      <c r="AR124" s="19" t="s">
        <v>130</v>
      </c>
      <c r="AT124" s="19" t="s">
        <v>126</v>
      </c>
      <c r="AU124" s="19" t="s">
        <v>89</v>
      </c>
      <c r="AY124" s="19" t="s">
        <v>125</v>
      </c>
      <c r="BE124" s="142">
        <f>IF(U124="základní",N124,0)</f>
        <v>0</v>
      </c>
      <c r="BF124" s="142">
        <f>IF(U124="snížená",N124,0)</f>
        <v>0</v>
      </c>
      <c r="BG124" s="142">
        <f>IF(U124="zákl. přenesená",N124,0)</f>
        <v>0</v>
      </c>
      <c r="BH124" s="142">
        <f>IF(U124="sníž. přenesená",N124,0)</f>
        <v>0</v>
      </c>
      <c r="BI124" s="142">
        <f>IF(U124="nulová",N124,0)</f>
        <v>0</v>
      </c>
      <c r="BJ124" s="19" t="s">
        <v>78</v>
      </c>
      <c r="BK124" s="142">
        <f>ROUND(L124*K124,2)</f>
        <v>0</v>
      </c>
      <c r="BL124" s="19" t="s">
        <v>130</v>
      </c>
      <c r="BM124" s="19" t="s">
        <v>134</v>
      </c>
    </row>
    <row r="125" spans="2:65" s="9" customFormat="1" ht="29.85" customHeight="1">
      <c r="B125" s="122"/>
      <c r="C125" s="123"/>
      <c r="D125" s="132" t="s">
        <v>101</v>
      </c>
      <c r="E125" s="132"/>
      <c r="F125" s="132"/>
      <c r="G125" s="132"/>
      <c r="H125" s="132"/>
      <c r="I125" s="132"/>
      <c r="J125" s="132"/>
      <c r="K125" s="132"/>
      <c r="L125" s="132"/>
      <c r="M125" s="132"/>
      <c r="N125" s="208">
        <f>BK125</f>
        <v>0</v>
      </c>
      <c r="O125" s="209"/>
      <c r="P125" s="209"/>
      <c r="Q125" s="209"/>
      <c r="R125" s="125"/>
      <c r="T125" s="126"/>
      <c r="U125" s="123"/>
      <c r="V125" s="123"/>
      <c r="W125" s="127">
        <f>W126</f>
        <v>2</v>
      </c>
      <c r="X125" s="123"/>
      <c r="Y125" s="127">
        <f>Y126</f>
        <v>0</v>
      </c>
      <c r="Z125" s="123"/>
      <c r="AA125" s="128">
        <f>AA126</f>
        <v>0</v>
      </c>
      <c r="AR125" s="129" t="s">
        <v>78</v>
      </c>
      <c r="AT125" s="130" t="s">
        <v>72</v>
      </c>
      <c r="AU125" s="130" t="s">
        <v>78</v>
      </c>
      <c r="AY125" s="129" t="s">
        <v>125</v>
      </c>
      <c r="BK125" s="131">
        <f>BK126</f>
        <v>0</v>
      </c>
    </row>
    <row r="126" spans="2:65" s="1" customFormat="1" ht="38.25" customHeight="1">
      <c r="B126" s="133"/>
      <c r="C126" s="134" t="s">
        <v>135</v>
      </c>
      <c r="D126" s="134" t="s">
        <v>126</v>
      </c>
      <c r="E126" s="135" t="s">
        <v>136</v>
      </c>
      <c r="F126" s="200" t="s">
        <v>137</v>
      </c>
      <c r="G126" s="200"/>
      <c r="H126" s="200"/>
      <c r="I126" s="200"/>
      <c r="J126" s="136" t="s">
        <v>138</v>
      </c>
      <c r="K126" s="137">
        <v>1</v>
      </c>
      <c r="L126" s="201">
        <v>0</v>
      </c>
      <c r="M126" s="201"/>
      <c r="N126" s="201">
        <f>ROUND(L126*K126,2)</f>
        <v>0</v>
      </c>
      <c r="O126" s="201"/>
      <c r="P126" s="201"/>
      <c r="Q126" s="201"/>
      <c r="R126" s="138"/>
      <c r="T126" s="139" t="s">
        <v>5</v>
      </c>
      <c r="U126" s="41" t="s">
        <v>38</v>
      </c>
      <c r="V126" s="140">
        <v>2</v>
      </c>
      <c r="W126" s="140">
        <f>V126*K126</f>
        <v>2</v>
      </c>
      <c r="X126" s="140">
        <v>0</v>
      </c>
      <c r="Y126" s="140">
        <f>X126*K126</f>
        <v>0</v>
      </c>
      <c r="Z126" s="140">
        <v>0</v>
      </c>
      <c r="AA126" s="141">
        <f>Z126*K126</f>
        <v>0</v>
      </c>
      <c r="AR126" s="19" t="s">
        <v>130</v>
      </c>
      <c r="AT126" s="19" t="s">
        <v>126</v>
      </c>
      <c r="AU126" s="19" t="s">
        <v>89</v>
      </c>
      <c r="AY126" s="19" t="s">
        <v>125</v>
      </c>
      <c r="BE126" s="142">
        <f>IF(U126="základní",N126,0)</f>
        <v>0</v>
      </c>
      <c r="BF126" s="142">
        <f>IF(U126="snížená",N126,0)</f>
        <v>0</v>
      </c>
      <c r="BG126" s="142">
        <f>IF(U126="zákl. přenesená",N126,0)</f>
        <v>0</v>
      </c>
      <c r="BH126" s="142">
        <f>IF(U126="sníž. přenesená",N126,0)</f>
        <v>0</v>
      </c>
      <c r="BI126" s="142">
        <f>IF(U126="nulová",N126,0)</f>
        <v>0</v>
      </c>
      <c r="BJ126" s="19" t="s">
        <v>78</v>
      </c>
      <c r="BK126" s="142">
        <f>ROUND(L126*K126,2)</f>
        <v>0</v>
      </c>
      <c r="BL126" s="19" t="s">
        <v>130</v>
      </c>
      <c r="BM126" s="19" t="s">
        <v>139</v>
      </c>
    </row>
    <row r="127" spans="2:65" s="9" customFormat="1" ht="37.35" customHeight="1">
      <c r="B127" s="122"/>
      <c r="C127" s="123"/>
      <c r="D127" s="124" t="s">
        <v>102</v>
      </c>
      <c r="E127" s="124"/>
      <c r="F127" s="124"/>
      <c r="G127" s="124"/>
      <c r="H127" s="124"/>
      <c r="I127" s="124"/>
      <c r="J127" s="124"/>
      <c r="K127" s="124"/>
      <c r="L127" s="124"/>
      <c r="M127" s="124"/>
      <c r="N127" s="210">
        <f>BK127</f>
        <v>0</v>
      </c>
      <c r="O127" s="211"/>
      <c r="P127" s="211"/>
      <c r="Q127" s="211"/>
      <c r="R127" s="125"/>
      <c r="T127" s="126"/>
      <c r="U127" s="123"/>
      <c r="V127" s="123"/>
      <c r="W127" s="127">
        <f>W128</f>
        <v>318.79600000000005</v>
      </c>
      <c r="X127" s="123"/>
      <c r="Y127" s="127">
        <f>Y128</f>
        <v>2.6136939999999997</v>
      </c>
      <c r="Z127" s="123"/>
      <c r="AA127" s="128">
        <f>AA128</f>
        <v>0</v>
      </c>
      <c r="AR127" s="129" t="s">
        <v>89</v>
      </c>
      <c r="AT127" s="130" t="s">
        <v>72</v>
      </c>
      <c r="AU127" s="130" t="s">
        <v>73</v>
      </c>
      <c r="AY127" s="129" t="s">
        <v>125</v>
      </c>
      <c r="BK127" s="131">
        <f>BK128</f>
        <v>0</v>
      </c>
    </row>
    <row r="128" spans="2:65" s="9" customFormat="1" ht="19.95" customHeight="1">
      <c r="B128" s="122"/>
      <c r="C128" s="123"/>
      <c r="D128" s="132" t="s">
        <v>103</v>
      </c>
      <c r="E128" s="132"/>
      <c r="F128" s="132"/>
      <c r="G128" s="132"/>
      <c r="H128" s="132"/>
      <c r="I128" s="132"/>
      <c r="J128" s="132"/>
      <c r="K128" s="132"/>
      <c r="L128" s="132"/>
      <c r="M128" s="132"/>
      <c r="N128" s="206">
        <f>BK128</f>
        <v>0</v>
      </c>
      <c r="O128" s="207"/>
      <c r="P128" s="207"/>
      <c r="Q128" s="207"/>
      <c r="R128" s="125"/>
      <c r="T128" s="126"/>
      <c r="U128" s="123"/>
      <c r="V128" s="123"/>
      <c r="W128" s="127">
        <f>SUM(W129:W138)</f>
        <v>318.79600000000005</v>
      </c>
      <c r="X128" s="123"/>
      <c r="Y128" s="127">
        <f>SUM(Y129:Y138)</f>
        <v>2.6136939999999997</v>
      </c>
      <c r="Z128" s="123"/>
      <c r="AA128" s="128">
        <f>SUM(AA129:AA138)</f>
        <v>0</v>
      </c>
      <c r="AR128" s="129" t="s">
        <v>89</v>
      </c>
      <c r="AT128" s="130" t="s">
        <v>72</v>
      </c>
      <c r="AU128" s="130" t="s">
        <v>78</v>
      </c>
      <c r="AY128" s="129" t="s">
        <v>125</v>
      </c>
      <c r="BK128" s="131">
        <f>SUM(BK129:BK138)</f>
        <v>0</v>
      </c>
    </row>
    <row r="129" spans="2:65" s="1" customFormat="1" ht="16.5" customHeight="1">
      <c r="B129" s="133"/>
      <c r="C129" s="134" t="s">
        <v>130</v>
      </c>
      <c r="D129" s="134" t="s">
        <v>126</v>
      </c>
      <c r="E129" s="135" t="s">
        <v>140</v>
      </c>
      <c r="F129" s="200" t="s">
        <v>141</v>
      </c>
      <c r="G129" s="200"/>
      <c r="H129" s="200"/>
      <c r="I129" s="200"/>
      <c r="J129" s="136" t="s">
        <v>142</v>
      </c>
      <c r="K129" s="137">
        <v>314</v>
      </c>
      <c r="L129" s="201">
        <v>0</v>
      </c>
      <c r="M129" s="201"/>
      <c r="N129" s="201">
        <f>ROUND(L129*K129,2)</f>
        <v>0</v>
      </c>
      <c r="O129" s="201"/>
      <c r="P129" s="201"/>
      <c r="Q129" s="201"/>
      <c r="R129" s="138"/>
      <c r="T129" s="139" t="s">
        <v>5</v>
      </c>
      <c r="U129" s="41" t="s">
        <v>38</v>
      </c>
      <c r="V129" s="140">
        <v>2.8000000000000001E-2</v>
      </c>
      <c r="W129" s="140">
        <f>V129*K129</f>
        <v>8.7919999999999998</v>
      </c>
      <c r="X129" s="140">
        <v>0</v>
      </c>
      <c r="Y129" s="140">
        <f>X129*K129</f>
        <v>0</v>
      </c>
      <c r="Z129" s="140">
        <v>0</v>
      </c>
      <c r="AA129" s="141">
        <f>Z129*K129</f>
        <v>0</v>
      </c>
      <c r="AR129" s="19" t="s">
        <v>143</v>
      </c>
      <c r="AT129" s="19" t="s">
        <v>126</v>
      </c>
      <c r="AU129" s="19" t="s">
        <v>89</v>
      </c>
      <c r="AY129" s="19" t="s">
        <v>125</v>
      </c>
      <c r="BE129" s="142">
        <f>IF(U129="základní",N129,0)</f>
        <v>0</v>
      </c>
      <c r="BF129" s="142">
        <f>IF(U129="snížená",N129,0)</f>
        <v>0</v>
      </c>
      <c r="BG129" s="142">
        <f>IF(U129="zákl. přenesená",N129,0)</f>
        <v>0</v>
      </c>
      <c r="BH129" s="142">
        <f>IF(U129="sníž. přenesená",N129,0)</f>
        <v>0</v>
      </c>
      <c r="BI129" s="142">
        <f>IF(U129="nulová",N129,0)</f>
        <v>0</v>
      </c>
      <c r="BJ129" s="19" t="s">
        <v>78</v>
      </c>
      <c r="BK129" s="142">
        <f>ROUND(L129*K129,2)</f>
        <v>0</v>
      </c>
      <c r="BL129" s="19" t="s">
        <v>143</v>
      </c>
      <c r="BM129" s="19" t="s">
        <v>144</v>
      </c>
    </row>
    <row r="130" spans="2:65" s="10" customFormat="1" ht="16.5" customHeight="1">
      <c r="B130" s="143"/>
      <c r="C130" s="144"/>
      <c r="D130" s="144"/>
      <c r="E130" s="145" t="s">
        <v>5</v>
      </c>
      <c r="F130" s="214" t="s">
        <v>145</v>
      </c>
      <c r="G130" s="215"/>
      <c r="H130" s="215"/>
      <c r="I130" s="215"/>
      <c r="J130" s="144"/>
      <c r="K130" s="146">
        <v>314</v>
      </c>
      <c r="L130" s="144"/>
      <c r="M130" s="144"/>
      <c r="N130" s="144"/>
      <c r="O130" s="144"/>
      <c r="P130" s="144"/>
      <c r="Q130" s="144"/>
      <c r="R130" s="147"/>
      <c r="T130" s="148"/>
      <c r="U130" s="144"/>
      <c r="V130" s="144"/>
      <c r="W130" s="144"/>
      <c r="X130" s="144"/>
      <c r="Y130" s="144"/>
      <c r="Z130" s="144"/>
      <c r="AA130" s="149"/>
      <c r="AT130" s="150" t="s">
        <v>146</v>
      </c>
      <c r="AU130" s="150" t="s">
        <v>89</v>
      </c>
      <c r="AV130" s="10" t="s">
        <v>89</v>
      </c>
      <c r="AW130" s="10" t="s">
        <v>30</v>
      </c>
      <c r="AX130" s="10" t="s">
        <v>78</v>
      </c>
      <c r="AY130" s="150" t="s">
        <v>125</v>
      </c>
    </row>
    <row r="131" spans="2:65" s="1" customFormat="1" ht="16.5" customHeight="1">
      <c r="B131" s="133"/>
      <c r="C131" s="151" t="s">
        <v>147</v>
      </c>
      <c r="D131" s="151" t="s">
        <v>148</v>
      </c>
      <c r="E131" s="152" t="s">
        <v>149</v>
      </c>
      <c r="F131" s="212" t="s">
        <v>150</v>
      </c>
      <c r="G131" s="212"/>
      <c r="H131" s="212"/>
      <c r="I131" s="212"/>
      <c r="J131" s="153" t="s">
        <v>142</v>
      </c>
      <c r="K131" s="154">
        <v>308.7</v>
      </c>
      <c r="L131" s="213">
        <v>0</v>
      </c>
      <c r="M131" s="213"/>
      <c r="N131" s="213">
        <f>ROUND(L131*K131,2)</f>
        <v>0</v>
      </c>
      <c r="O131" s="201"/>
      <c r="P131" s="201"/>
      <c r="Q131" s="201"/>
      <c r="R131" s="138"/>
      <c r="T131" s="139" t="s">
        <v>5</v>
      </c>
      <c r="U131" s="41" t="s">
        <v>38</v>
      </c>
      <c r="V131" s="140">
        <v>0</v>
      </c>
      <c r="W131" s="140">
        <f>V131*K131</f>
        <v>0</v>
      </c>
      <c r="X131" s="140">
        <v>1.2E-4</v>
      </c>
      <c r="Y131" s="140">
        <f>X131*K131</f>
        <v>3.7044000000000001E-2</v>
      </c>
      <c r="Z131" s="140">
        <v>0</v>
      </c>
      <c r="AA131" s="141">
        <f>Z131*K131</f>
        <v>0</v>
      </c>
      <c r="AR131" s="19" t="s">
        <v>151</v>
      </c>
      <c r="AT131" s="19" t="s">
        <v>148</v>
      </c>
      <c r="AU131" s="19" t="s">
        <v>89</v>
      </c>
      <c r="AY131" s="19" t="s">
        <v>125</v>
      </c>
      <c r="BE131" s="142">
        <f>IF(U131="základní",N131,0)</f>
        <v>0</v>
      </c>
      <c r="BF131" s="142">
        <f>IF(U131="snížená",N131,0)</f>
        <v>0</v>
      </c>
      <c r="BG131" s="142">
        <f>IF(U131="zákl. přenesená",N131,0)</f>
        <v>0</v>
      </c>
      <c r="BH131" s="142">
        <f>IF(U131="sníž. přenesená",N131,0)</f>
        <v>0</v>
      </c>
      <c r="BI131" s="142">
        <f>IF(U131="nulová",N131,0)</f>
        <v>0</v>
      </c>
      <c r="BJ131" s="19" t="s">
        <v>78</v>
      </c>
      <c r="BK131" s="142">
        <f>ROUND(L131*K131,2)</f>
        <v>0</v>
      </c>
      <c r="BL131" s="19" t="s">
        <v>143</v>
      </c>
      <c r="BM131" s="19" t="s">
        <v>152</v>
      </c>
    </row>
    <row r="132" spans="2:65" s="1" customFormat="1" ht="16.5" customHeight="1">
      <c r="B132" s="133"/>
      <c r="C132" s="151" t="s">
        <v>153</v>
      </c>
      <c r="D132" s="151" t="s">
        <v>148</v>
      </c>
      <c r="E132" s="152" t="s">
        <v>154</v>
      </c>
      <c r="F132" s="212" t="s">
        <v>155</v>
      </c>
      <c r="G132" s="212"/>
      <c r="H132" s="212"/>
      <c r="I132" s="212"/>
      <c r="J132" s="153" t="s">
        <v>142</v>
      </c>
      <c r="K132" s="154">
        <v>21</v>
      </c>
      <c r="L132" s="213">
        <v>0</v>
      </c>
      <c r="M132" s="213"/>
      <c r="N132" s="213">
        <f>ROUND(L132*K132,2)</f>
        <v>0</v>
      </c>
      <c r="O132" s="201"/>
      <c r="P132" s="201"/>
      <c r="Q132" s="201"/>
      <c r="R132" s="138"/>
      <c r="T132" s="139" t="s">
        <v>5</v>
      </c>
      <c r="U132" s="41" t="s">
        <v>38</v>
      </c>
      <c r="V132" s="140">
        <v>0</v>
      </c>
      <c r="W132" s="140">
        <f>V132*K132</f>
        <v>0</v>
      </c>
      <c r="X132" s="140">
        <v>1.7000000000000001E-4</v>
      </c>
      <c r="Y132" s="140">
        <f>X132*K132</f>
        <v>3.5700000000000003E-3</v>
      </c>
      <c r="Z132" s="140">
        <v>0</v>
      </c>
      <c r="AA132" s="141">
        <f>Z132*K132</f>
        <v>0</v>
      </c>
      <c r="AR132" s="19" t="s">
        <v>151</v>
      </c>
      <c r="AT132" s="19" t="s">
        <v>148</v>
      </c>
      <c r="AU132" s="19" t="s">
        <v>89</v>
      </c>
      <c r="AY132" s="19" t="s">
        <v>125</v>
      </c>
      <c r="BE132" s="142">
        <f>IF(U132="základní",N132,0)</f>
        <v>0</v>
      </c>
      <c r="BF132" s="142">
        <f>IF(U132="snížená",N132,0)</f>
        <v>0</v>
      </c>
      <c r="BG132" s="142">
        <f>IF(U132="zákl. přenesená",N132,0)</f>
        <v>0</v>
      </c>
      <c r="BH132" s="142">
        <f>IF(U132="sníž. přenesená",N132,0)</f>
        <v>0</v>
      </c>
      <c r="BI132" s="142">
        <f>IF(U132="nulová",N132,0)</f>
        <v>0</v>
      </c>
      <c r="BJ132" s="19" t="s">
        <v>78</v>
      </c>
      <c r="BK132" s="142">
        <f>ROUND(L132*K132,2)</f>
        <v>0</v>
      </c>
      <c r="BL132" s="19" t="s">
        <v>143</v>
      </c>
      <c r="BM132" s="19" t="s">
        <v>156</v>
      </c>
    </row>
    <row r="133" spans="2:65" s="1" customFormat="1" ht="16.5" customHeight="1">
      <c r="B133" s="133"/>
      <c r="C133" s="134" t="s">
        <v>157</v>
      </c>
      <c r="D133" s="134" t="s">
        <v>126</v>
      </c>
      <c r="E133" s="135" t="s">
        <v>158</v>
      </c>
      <c r="F133" s="200" t="s">
        <v>159</v>
      </c>
      <c r="G133" s="200"/>
      <c r="H133" s="200"/>
      <c r="I133" s="200"/>
      <c r="J133" s="136" t="s">
        <v>142</v>
      </c>
      <c r="K133" s="137">
        <v>2238</v>
      </c>
      <c r="L133" s="201">
        <v>0</v>
      </c>
      <c r="M133" s="201"/>
      <c r="N133" s="201">
        <f>ROUND(L133*K133,2)</f>
        <v>0</v>
      </c>
      <c r="O133" s="201"/>
      <c r="P133" s="201"/>
      <c r="Q133" s="201"/>
      <c r="R133" s="138"/>
      <c r="T133" s="139" t="s">
        <v>5</v>
      </c>
      <c r="U133" s="41" t="s">
        <v>38</v>
      </c>
      <c r="V133" s="140">
        <v>0.13800000000000001</v>
      </c>
      <c r="W133" s="140">
        <f>V133*K133</f>
        <v>308.84400000000005</v>
      </c>
      <c r="X133" s="140">
        <v>0</v>
      </c>
      <c r="Y133" s="140">
        <f>X133*K133</f>
        <v>0</v>
      </c>
      <c r="Z133" s="140">
        <v>0</v>
      </c>
      <c r="AA133" s="141">
        <f>Z133*K133</f>
        <v>0</v>
      </c>
      <c r="AR133" s="19" t="s">
        <v>143</v>
      </c>
      <c r="AT133" s="19" t="s">
        <v>126</v>
      </c>
      <c r="AU133" s="19" t="s">
        <v>89</v>
      </c>
      <c r="AY133" s="19" t="s">
        <v>125</v>
      </c>
      <c r="BE133" s="142">
        <f>IF(U133="základní",N133,0)</f>
        <v>0</v>
      </c>
      <c r="BF133" s="142">
        <f>IF(U133="snížená",N133,0)</f>
        <v>0</v>
      </c>
      <c r="BG133" s="142">
        <f>IF(U133="zákl. přenesená",N133,0)</f>
        <v>0</v>
      </c>
      <c r="BH133" s="142">
        <f>IF(U133="sníž. přenesená",N133,0)</f>
        <v>0</v>
      </c>
      <c r="BI133" s="142">
        <f>IF(U133="nulová",N133,0)</f>
        <v>0</v>
      </c>
      <c r="BJ133" s="19" t="s">
        <v>78</v>
      </c>
      <c r="BK133" s="142">
        <f>ROUND(L133*K133,2)</f>
        <v>0</v>
      </c>
      <c r="BL133" s="19" t="s">
        <v>143</v>
      </c>
      <c r="BM133" s="19" t="s">
        <v>160</v>
      </c>
    </row>
    <row r="134" spans="2:65" s="10" customFormat="1" ht="16.5" customHeight="1">
      <c r="B134" s="143"/>
      <c r="C134" s="144"/>
      <c r="D134" s="144"/>
      <c r="E134" s="145" t="s">
        <v>5</v>
      </c>
      <c r="F134" s="214" t="s">
        <v>161</v>
      </c>
      <c r="G134" s="215"/>
      <c r="H134" s="215"/>
      <c r="I134" s="215"/>
      <c r="J134" s="144"/>
      <c r="K134" s="146">
        <v>2238</v>
      </c>
      <c r="L134" s="144"/>
      <c r="M134" s="144"/>
      <c r="N134" s="144"/>
      <c r="O134" s="144"/>
      <c r="P134" s="144"/>
      <c r="Q134" s="144"/>
      <c r="R134" s="147"/>
      <c r="T134" s="148"/>
      <c r="U134" s="144"/>
      <c r="V134" s="144"/>
      <c r="W134" s="144"/>
      <c r="X134" s="144"/>
      <c r="Y134" s="144"/>
      <c r="Z134" s="144"/>
      <c r="AA134" s="149"/>
      <c r="AT134" s="150" t="s">
        <v>146</v>
      </c>
      <c r="AU134" s="150" t="s">
        <v>89</v>
      </c>
      <c r="AV134" s="10" t="s">
        <v>89</v>
      </c>
      <c r="AW134" s="10" t="s">
        <v>30</v>
      </c>
      <c r="AX134" s="10" t="s">
        <v>78</v>
      </c>
      <c r="AY134" s="150" t="s">
        <v>125</v>
      </c>
    </row>
    <row r="135" spans="2:65" s="1" customFormat="1" ht="16.5" customHeight="1">
      <c r="B135" s="133"/>
      <c r="C135" s="151" t="s">
        <v>162</v>
      </c>
      <c r="D135" s="151" t="s">
        <v>148</v>
      </c>
      <c r="E135" s="152" t="s">
        <v>163</v>
      </c>
      <c r="F135" s="212" t="s">
        <v>164</v>
      </c>
      <c r="G135" s="212"/>
      <c r="H135" s="212"/>
      <c r="I135" s="212"/>
      <c r="J135" s="153" t="s">
        <v>142</v>
      </c>
      <c r="K135" s="154">
        <v>651</v>
      </c>
      <c r="L135" s="213">
        <v>0</v>
      </c>
      <c r="M135" s="213"/>
      <c r="N135" s="213">
        <f>ROUND(L135*K135,2)</f>
        <v>0</v>
      </c>
      <c r="O135" s="201"/>
      <c r="P135" s="201"/>
      <c r="Q135" s="201"/>
      <c r="R135" s="138"/>
      <c r="T135" s="139" t="s">
        <v>5</v>
      </c>
      <c r="U135" s="41" t="s">
        <v>38</v>
      </c>
      <c r="V135" s="140">
        <v>0</v>
      </c>
      <c r="W135" s="140">
        <f>V135*K135</f>
        <v>0</v>
      </c>
      <c r="X135" s="140">
        <v>1.57E-3</v>
      </c>
      <c r="Y135" s="140">
        <f>X135*K135</f>
        <v>1.02207</v>
      </c>
      <c r="Z135" s="140">
        <v>0</v>
      </c>
      <c r="AA135" s="141">
        <f>Z135*K135</f>
        <v>0</v>
      </c>
      <c r="AR135" s="19" t="s">
        <v>151</v>
      </c>
      <c r="AT135" s="19" t="s">
        <v>148</v>
      </c>
      <c r="AU135" s="19" t="s">
        <v>89</v>
      </c>
      <c r="AY135" s="19" t="s">
        <v>125</v>
      </c>
      <c r="BE135" s="142">
        <f>IF(U135="základní",N135,0)</f>
        <v>0</v>
      </c>
      <c r="BF135" s="142">
        <f>IF(U135="snížená",N135,0)</f>
        <v>0</v>
      </c>
      <c r="BG135" s="142">
        <f>IF(U135="zákl. přenesená",N135,0)</f>
        <v>0</v>
      </c>
      <c r="BH135" s="142">
        <f>IF(U135="sníž. přenesená",N135,0)</f>
        <v>0</v>
      </c>
      <c r="BI135" s="142">
        <f>IF(U135="nulová",N135,0)</f>
        <v>0</v>
      </c>
      <c r="BJ135" s="19" t="s">
        <v>78</v>
      </c>
      <c r="BK135" s="142">
        <f>ROUND(L135*K135,2)</f>
        <v>0</v>
      </c>
      <c r="BL135" s="19" t="s">
        <v>143</v>
      </c>
      <c r="BM135" s="19" t="s">
        <v>165</v>
      </c>
    </row>
    <row r="136" spans="2:65" s="1" customFormat="1" ht="16.5" customHeight="1">
      <c r="B136" s="133"/>
      <c r="C136" s="151" t="s">
        <v>166</v>
      </c>
      <c r="D136" s="151" t="s">
        <v>148</v>
      </c>
      <c r="E136" s="152" t="s">
        <v>167</v>
      </c>
      <c r="F136" s="212" t="s">
        <v>168</v>
      </c>
      <c r="G136" s="212"/>
      <c r="H136" s="212"/>
      <c r="I136" s="212"/>
      <c r="J136" s="153" t="s">
        <v>142</v>
      </c>
      <c r="K136" s="154">
        <v>1698.9</v>
      </c>
      <c r="L136" s="213">
        <v>0</v>
      </c>
      <c r="M136" s="213"/>
      <c r="N136" s="213">
        <f>ROUND(L136*K136,2)</f>
        <v>0</v>
      </c>
      <c r="O136" s="201"/>
      <c r="P136" s="201"/>
      <c r="Q136" s="201"/>
      <c r="R136" s="138"/>
      <c r="T136" s="139" t="s">
        <v>5</v>
      </c>
      <c r="U136" s="41" t="s">
        <v>38</v>
      </c>
      <c r="V136" s="140">
        <v>0</v>
      </c>
      <c r="W136" s="140">
        <f>V136*K136</f>
        <v>0</v>
      </c>
      <c r="X136" s="140">
        <v>8.9999999999999998E-4</v>
      </c>
      <c r="Y136" s="140">
        <f>X136*K136</f>
        <v>1.52901</v>
      </c>
      <c r="Z136" s="140">
        <v>0</v>
      </c>
      <c r="AA136" s="141">
        <f>Z136*K136</f>
        <v>0</v>
      </c>
      <c r="AR136" s="19" t="s">
        <v>151</v>
      </c>
      <c r="AT136" s="19" t="s">
        <v>148</v>
      </c>
      <c r="AU136" s="19" t="s">
        <v>89</v>
      </c>
      <c r="AY136" s="19" t="s">
        <v>125</v>
      </c>
      <c r="BE136" s="142">
        <f>IF(U136="základní",N136,0)</f>
        <v>0</v>
      </c>
      <c r="BF136" s="142">
        <f>IF(U136="snížená",N136,0)</f>
        <v>0</v>
      </c>
      <c r="BG136" s="142">
        <f>IF(U136="zákl. přenesená",N136,0)</f>
        <v>0</v>
      </c>
      <c r="BH136" s="142">
        <f>IF(U136="sníž. přenesená",N136,0)</f>
        <v>0</v>
      </c>
      <c r="BI136" s="142">
        <f>IF(U136="nulová",N136,0)</f>
        <v>0</v>
      </c>
      <c r="BJ136" s="19" t="s">
        <v>78</v>
      </c>
      <c r="BK136" s="142">
        <f>ROUND(L136*K136,2)</f>
        <v>0</v>
      </c>
      <c r="BL136" s="19" t="s">
        <v>143</v>
      </c>
      <c r="BM136" s="19" t="s">
        <v>169</v>
      </c>
    </row>
    <row r="137" spans="2:65" s="1" customFormat="1" ht="16.5" customHeight="1">
      <c r="B137" s="133"/>
      <c r="C137" s="134" t="s">
        <v>170</v>
      </c>
      <c r="D137" s="134" t="s">
        <v>126</v>
      </c>
      <c r="E137" s="135" t="s">
        <v>171</v>
      </c>
      <c r="F137" s="200" t="s">
        <v>172</v>
      </c>
      <c r="G137" s="200"/>
      <c r="H137" s="200"/>
      <c r="I137" s="200"/>
      <c r="J137" s="136" t="s">
        <v>129</v>
      </c>
      <c r="K137" s="137">
        <v>1</v>
      </c>
      <c r="L137" s="201">
        <v>0</v>
      </c>
      <c r="M137" s="201"/>
      <c r="N137" s="201">
        <f>ROUND(L137*K137,2)</f>
        <v>0</v>
      </c>
      <c r="O137" s="201"/>
      <c r="P137" s="201"/>
      <c r="Q137" s="201"/>
      <c r="R137" s="138"/>
      <c r="T137" s="139" t="s">
        <v>5</v>
      </c>
      <c r="U137" s="41" t="s">
        <v>38</v>
      </c>
      <c r="V137" s="140">
        <v>1.1599999999999999</v>
      </c>
      <c r="W137" s="140">
        <f>V137*K137</f>
        <v>1.1599999999999999</v>
      </c>
      <c r="X137" s="140">
        <v>0</v>
      </c>
      <c r="Y137" s="140">
        <f>X137*K137</f>
        <v>0</v>
      </c>
      <c r="Z137" s="140">
        <v>0</v>
      </c>
      <c r="AA137" s="141">
        <f>Z137*K137</f>
        <v>0</v>
      </c>
      <c r="AR137" s="19" t="s">
        <v>143</v>
      </c>
      <c r="AT137" s="19" t="s">
        <v>126</v>
      </c>
      <c r="AU137" s="19" t="s">
        <v>89</v>
      </c>
      <c r="AY137" s="19" t="s">
        <v>125</v>
      </c>
      <c r="BE137" s="142">
        <f>IF(U137="základní",N137,0)</f>
        <v>0</v>
      </c>
      <c r="BF137" s="142">
        <f>IF(U137="snížená",N137,0)</f>
        <v>0</v>
      </c>
      <c r="BG137" s="142">
        <f>IF(U137="zákl. přenesená",N137,0)</f>
        <v>0</v>
      </c>
      <c r="BH137" s="142">
        <f>IF(U137="sníž. přenesená",N137,0)</f>
        <v>0</v>
      </c>
      <c r="BI137" s="142">
        <f>IF(U137="nulová",N137,0)</f>
        <v>0</v>
      </c>
      <c r="BJ137" s="19" t="s">
        <v>78</v>
      </c>
      <c r="BK137" s="142">
        <f>ROUND(L137*K137,2)</f>
        <v>0</v>
      </c>
      <c r="BL137" s="19" t="s">
        <v>143</v>
      </c>
      <c r="BM137" s="19" t="s">
        <v>173</v>
      </c>
    </row>
    <row r="138" spans="2:65" s="1" customFormat="1" ht="25.5" customHeight="1">
      <c r="B138" s="133"/>
      <c r="C138" s="151" t="s">
        <v>174</v>
      </c>
      <c r="D138" s="151" t="s">
        <v>148</v>
      </c>
      <c r="E138" s="152" t="s">
        <v>175</v>
      </c>
      <c r="F138" s="212" t="s">
        <v>176</v>
      </c>
      <c r="G138" s="212"/>
      <c r="H138" s="212"/>
      <c r="I138" s="212"/>
      <c r="J138" s="153" t="s">
        <v>129</v>
      </c>
      <c r="K138" s="154">
        <v>1</v>
      </c>
      <c r="L138" s="213">
        <v>0</v>
      </c>
      <c r="M138" s="213"/>
      <c r="N138" s="213">
        <f>ROUND(L138*K138,2)</f>
        <v>0</v>
      </c>
      <c r="O138" s="201"/>
      <c r="P138" s="201"/>
      <c r="Q138" s="201"/>
      <c r="R138" s="138"/>
      <c r="T138" s="139" t="s">
        <v>5</v>
      </c>
      <c r="U138" s="41" t="s">
        <v>38</v>
      </c>
      <c r="V138" s="140">
        <v>0</v>
      </c>
      <c r="W138" s="140">
        <f>V138*K138</f>
        <v>0</v>
      </c>
      <c r="X138" s="140">
        <v>2.1999999999999999E-2</v>
      </c>
      <c r="Y138" s="140">
        <f>X138*K138</f>
        <v>2.1999999999999999E-2</v>
      </c>
      <c r="Z138" s="140">
        <v>0</v>
      </c>
      <c r="AA138" s="141">
        <f>Z138*K138</f>
        <v>0</v>
      </c>
      <c r="AR138" s="19" t="s">
        <v>151</v>
      </c>
      <c r="AT138" s="19" t="s">
        <v>148</v>
      </c>
      <c r="AU138" s="19" t="s">
        <v>89</v>
      </c>
      <c r="AY138" s="19" t="s">
        <v>125</v>
      </c>
      <c r="BE138" s="142">
        <f>IF(U138="základní",N138,0)</f>
        <v>0</v>
      </c>
      <c r="BF138" s="142">
        <f>IF(U138="snížená",N138,0)</f>
        <v>0</v>
      </c>
      <c r="BG138" s="142">
        <f>IF(U138="zákl. přenesená",N138,0)</f>
        <v>0</v>
      </c>
      <c r="BH138" s="142">
        <f>IF(U138="sníž. přenesená",N138,0)</f>
        <v>0</v>
      </c>
      <c r="BI138" s="142">
        <f>IF(U138="nulová",N138,0)</f>
        <v>0</v>
      </c>
      <c r="BJ138" s="19" t="s">
        <v>78</v>
      </c>
      <c r="BK138" s="142">
        <f>ROUND(L138*K138,2)</f>
        <v>0</v>
      </c>
      <c r="BL138" s="19" t="s">
        <v>143</v>
      </c>
      <c r="BM138" s="19" t="s">
        <v>177</v>
      </c>
    </row>
    <row r="139" spans="2:65" s="9" customFormat="1" ht="37.35" customHeight="1">
      <c r="B139" s="122"/>
      <c r="C139" s="123"/>
      <c r="D139" s="124" t="s">
        <v>104</v>
      </c>
      <c r="E139" s="124"/>
      <c r="F139" s="124"/>
      <c r="G139" s="124"/>
      <c r="H139" s="124"/>
      <c r="I139" s="124"/>
      <c r="J139" s="124"/>
      <c r="K139" s="124"/>
      <c r="L139" s="124"/>
      <c r="M139" s="124"/>
      <c r="N139" s="210">
        <f>BK139</f>
        <v>0</v>
      </c>
      <c r="O139" s="211"/>
      <c r="P139" s="211"/>
      <c r="Q139" s="211"/>
      <c r="R139" s="125"/>
      <c r="T139" s="126"/>
      <c r="U139" s="123"/>
      <c r="V139" s="123"/>
      <c r="W139" s="127">
        <f>W140+W156</f>
        <v>5078.5440000000008</v>
      </c>
      <c r="X139" s="123"/>
      <c r="Y139" s="127">
        <f>Y140+Y156</f>
        <v>209.17691000000002</v>
      </c>
      <c r="Z139" s="123"/>
      <c r="AA139" s="128">
        <f>AA140+AA156</f>
        <v>0</v>
      </c>
      <c r="AR139" s="129" t="s">
        <v>135</v>
      </c>
      <c r="AT139" s="130" t="s">
        <v>72</v>
      </c>
      <c r="AU139" s="130" t="s">
        <v>73</v>
      </c>
      <c r="AY139" s="129" t="s">
        <v>125</v>
      </c>
      <c r="BK139" s="131">
        <f>BK140+BK156</f>
        <v>0</v>
      </c>
    </row>
    <row r="140" spans="2:65" s="9" customFormat="1" ht="19.95" customHeight="1">
      <c r="B140" s="122"/>
      <c r="C140" s="123"/>
      <c r="D140" s="132" t="s">
        <v>105</v>
      </c>
      <c r="E140" s="132"/>
      <c r="F140" s="132"/>
      <c r="G140" s="132"/>
      <c r="H140" s="132"/>
      <c r="I140" s="132"/>
      <c r="J140" s="132"/>
      <c r="K140" s="132"/>
      <c r="L140" s="132"/>
      <c r="M140" s="132"/>
      <c r="N140" s="206">
        <f>BK140</f>
        <v>0</v>
      </c>
      <c r="O140" s="207"/>
      <c r="P140" s="207"/>
      <c r="Q140" s="207"/>
      <c r="R140" s="125"/>
      <c r="T140" s="126"/>
      <c r="U140" s="123"/>
      <c r="V140" s="123"/>
      <c r="W140" s="127">
        <f>SUM(W141:W155)</f>
        <v>791.69800000000021</v>
      </c>
      <c r="X140" s="123"/>
      <c r="Y140" s="127">
        <f>SUM(Y141:Y155)</f>
        <v>3.5168599999999999</v>
      </c>
      <c r="Z140" s="123"/>
      <c r="AA140" s="128">
        <f>SUM(AA141:AA155)</f>
        <v>0</v>
      </c>
      <c r="AR140" s="129" t="s">
        <v>135</v>
      </c>
      <c r="AT140" s="130" t="s">
        <v>72</v>
      </c>
      <c r="AU140" s="130" t="s">
        <v>78</v>
      </c>
      <c r="AY140" s="129" t="s">
        <v>125</v>
      </c>
      <c r="BK140" s="131">
        <f>SUM(BK141:BK155)</f>
        <v>0</v>
      </c>
    </row>
    <row r="141" spans="2:65" s="1" customFormat="1" ht="16.5" customHeight="1">
      <c r="B141" s="133"/>
      <c r="C141" s="134" t="s">
        <v>178</v>
      </c>
      <c r="D141" s="134" t="s">
        <v>126</v>
      </c>
      <c r="E141" s="135" t="s">
        <v>179</v>
      </c>
      <c r="F141" s="200" t="s">
        <v>180</v>
      </c>
      <c r="G141" s="200"/>
      <c r="H141" s="200"/>
      <c r="I141" s="200"/>
      <c r="J141" s="136" t="s">
        <v>129</v>
      </c>
      <c r="K141" s="137">
        <v>50</v>
      </c>
      <c r="L141" s="201">
        <v>0</v>
      </c>
      <c r="M141" s="201"/>
      <c r="N141" s="201">
        <f t="shared" ref="N141:N155" si="0">ROUND(L141*K141,2)</f>
        <v>0</v>
      </c>
      <c r="O141" s="201"/>
      <c r="P141" s="201"/>
      <c r="Q141" s="201"/>
      <c r="R141" s="138"/>
      <c r="T141" s="139" t="s">
        <v>5</v>
      </c>
      <c r="U141" s="41" t="s">
        <v>38</v>
      </c>
      <c r="V141" s="140">
        <v>0.30299999999999999</v>
      </c>
      <c r="W141" s="140">
        <f t="shared" ref="W141:W155" si="1">V141*K141</f>
        <v>15.15</v>
      </c>
      <c r="X141" s="140">
        <v>0</v>
      </c>
      <c r="Y141" s="140">
        <f t="shared" ref="Y141:Y155" si="2">X141*K141</f>
        <v>0</v>
      </c>
      <c r="Z141" s="140">
        <v>0</v>
      </c>
      <c r="AA141" s="141">
        <f t="shared" ref="AA141:AA155" si="3">Z141*K141</f>
        <v>0</v>
      </c>
      <c r="AR141" s="19" t="s">
        <v>181</v>
      </c>
      <c r="AT141" s="19" t="s">
        <v>126</v>
      </c>
      <c r="AU141" s="19" t="s">
        <v>89</v>
      </c>
      <c r="AY141" s="19" t="s">
        <v>125</v>
      </c>
      <c r="BE141" s="142">
        <f t="shared" ref="BE141:BE155" si="4">IF(U141="základní",N141,0)</f>
        <v>0</v>
      </c>
      <c r="BF141" s="142">
        <f t="shared" ref="BF141:BF155" si="5">IF(U141="snížená",N141,0)</f>
        <v>0</v>
      </c>
      <c r="BG141" s="142">
        <f t="shared" ref="BG141:BG155" si="6">IF(U141="zákl. přenesená",N141,0)</f>
        <v>0</v>
      </c>
      <c r="BH141" s="142">
        <f t="shared" ref="BH141:BH155" si="7">IF(U141="sníž. přenesená",N141,0)</f>
        <v>0</v>
      </c>
      <c r="BI141" s="142">
        <f t="shared" ref="BI141:BI155" si="8">IF(U141="nulová",N141,0)</f>
        <v>0</v>
      </c>
      <c r="BJ141" s="19" t="s">
        <v>78</v>
      </c>
      <c r="BK141" s="142">
        <f t="shared" ref="BK141:BK155" si="9">ROUND(L141*K141,2)</f>
        <v>0</v>
      </c>
      <c r="BL141" s="19" t="s">
        <v>181</v>
      </c>
      <c r="BM141" s="19" t="s">
        <v>182</v>
      </c>
    </row>
    <row r="142" spans="2:65" s="1" customFormat="1" ht="16.5" customHeight="1">
      <c r="B142" s="133"/>
      <c r="C142" s="151" t="s">
        <v>183</v>
      </c>
      <c r="D142" s="151" t="s">
        <v>148</v>
      </c>
      <c r="E142" s="152" t="s">
        <v>184</v>
      </c>
      <c r="F142" s="212" t="s">
        <v>185</v>
      </c>
      <c r="G142" s="212"/>
      <c r="H142" s="212"/>
      <c r="I142" s="212"/>
      <c r="J142" s="153" t="s">
        <v>129</v>
      </c>
      <c r="K142" s="154">
        <v>1</v>
      </c>
      <c r="L142" s="213">
        <v>0</v>
      </c>
      <c r="M142" s="213"/>
      <c r="N142" s="213">
        <f t="shared" si="0"/>
        <v>0</v>
      </c>
      <c r="O142" s="201"/>
      <c r="P142" s="201"/>
      <c r="Q142" s="201"/>
      <c r="R142" s="138"/>
      <c r="T142" s="139" t="s">
        <v>5</v>
      </c>
      <c r="U142" s="41" t="s">
        <v>38</v>
      </c>
      <c r="V142" s="140">
        <v>0</v>
      </c>
      <c r="W142" s="140">
        <f t="shared" si="1"/>
        <v>0</v>
      </c>
      <c r="X142" s="140">
        <v>1.6000000000000001E-3</v>
      </c>
      <c r="Y142" s="140">
        <f t="shared" si="2"/>
        <v>1.6000000000000001E-3</v>
      </c>
      <c r="Z142" s="140">
        <v>0</v>
      </c>
      <c r="AA142" s="141">
        <f t="shared" si="3"/>
        <v>0</v>
      </c>
      <c r="AR142" s="19" t="s">
        <v>186</v>
      </c>
      <c r="AT142" s="19" t="s">
        <v>148</v>
      </c>
      <c r="AU142" s="19" t="s">
        <v>89</v>
      </c>
      <c r="AY142" s="19" t="s">
        <v>125</v>
      </c>
      <c r="BE142" s="142">
        <f t="shared" si="4"/>
        <v>0</v>
      </c>
      <c r="BF142" s="142">
        <f t="shared" si="5"/>
        <v>0</v>
      </c>
      <c r="BG142" s="142">
        <f t="shared" si="6"/>
        <v>0</v>
      </c>
      <c r="BH142" s="142">
        <f t="shared" si="7"/>
        <v>0</v>
      </c>
      <c r="BI142" s="142">
        <f t="shared" si="8"/>
        <v>0</v>
      </c>
      <c r="BJ142" s="19" t="s">
        <v>78</v>
      </c>
      <c r="BK142" s="142">
        <f t="shared" si="9"/>
        <v>0</v>
      </c>
      <c r="BL142" s="19" t="s">
        <v>186</v>
      </c>
      <c r="BM142" s="19" t="s">
        <v>187</v>
      </c>
    </row>
    <row r="143" spans="2:65" s="1" customFormat="1" ht="16.5" customHeight="1">
      <c r="B143" s="133"/>
      <c r="C143" s="151" t="s">
        <v>188</v>
      </c>
      <c r="D143" s="151" t="s">
        <v>148</v>
      </c>
      <c r="E143" s="152" t="s">
        <v>189</v>
      </c>
      <c r="F143" s="212" t="s">
        <v>190</v>
      </c>
      <c r="G143" s="212"/>
      <c r="H143" s="212"/>
      <c r="I143" s="212"/>
      <c r="J143" s="153" t="s">
        <v>129</v>
      </c>
      <c r="K143" s="154">
        <v>49</v>
      </c>
      <c r="L143" s="213">
        <v>0</v>
      </c>
      <c r="M143" s="213"/>
      <c r="N143" s="213">
        <f t="shared" si="0"/>
        <v>0</v>
      </c>
      <c r="O143" s="201"/>
      <c r="P143" s="201"/>
      <c r="Q143" s="201"/>
      <c r="R143" s="138"/>
      <c r="T143" s="139" t="s">
        <v>5</v>
      </c>
      <c r="U143" s="41" t="s">
        <v>38</v>
      </c>
      <c r="V143" s="140">
        <v>0</v>
      </c>
      <c r="W143" s="140">
        <f t="shared" si="1"/>
        <v>0</v>
      </c>
      <c r="X143" s="140">
        <v>1.6000000000000001E-3</v>
      </c>
      <c r="Y143" s="140">
        <f t="shared" si="2"/>
        <v>7.8399999999999997E-2</v>
      </c>
      <c r="Z143" s="140">
        <v>0</v>
      </c>
      <c r="AA143" s="141">
        <f t="shared" si="3"/>
        <v>0</v>
      </c>
      <c r="AR143" s="19" t="s">
        <v>186</v>
      </c>
      <c r="AT143" s="19" t="s">
        <v>148</v>
      </c>
      <c r="AU143" s="19" t="s">
        <v>89</v>
      </c>
      <c r="AY143" s="19" t="s">
        <v>125</v>
      </c>
      <c r="BE143" s="142">
        <f t="shared" si="4"/>
        <v>0</v>
      </c>
      <c r="BF143" s="142">
        <f t="shared" si="5"/>
        <v>0</v>
      </c>
      <c r="BG143" s="142">
        <f t="shared" si="6"/>
        <v>0</v>
      </c>
      <c r="BH143" s="142">
        <f t="shared" si="7"/>
        <v>0</v>
      </c>
      <c r="BI143" s="142">
        <f t="shared" si="8"/>
        <v>0</v>
      </c>
      <c r="BJ143" s="19" t="s">
        <v>78</v>
      </c>
      <c r="BK143" s="142">
        <f t="shared" si="9"/>
        <v>0</v>
      </c>
      <c r="BL143" s="19" t="s">
        <v>186</v>
      </c>
      <c r="BM143" s="19" t="s">
        <v>191</v>
      </c>
    </row>
    <row r="144" spans="2:65" s="1" customFormat="1" ht="16.5" customHeight="1">
      <c r="B144" s="133"/>
      <c r="C144" s="134" t="s">
        <v>11</v>
      </c>
      <c r="D144" s="134" t="s">
        <v>126</v>
      </c>
      <c r="E144" s="135" t="s">
        <v>192</v>
      </c>
      <c r="F144" s="200" t="s">
        <v>193</v>
      </c>
      <c r="G144" s="200"/>
      <c r="H144" s="200"/>
      <c r="I144" s="200"/>
      <c r="J144" s="136" t="s">
        <v>129</v>
      </c>
      <c r="K144" s="137">
        <v>49</v>
      </c>
      <c r="L144" s="201">
        <v>0</v>
      </c>
      <c r="M144" s="201"/>
      <c r="N144" s="201">
        <f t="shared" si="0"/>
        <v>0</v>
      </c>
      <c r="O144" s="201"/>
      <c r="P144" s="201"/>
      <c r="Q144" s="201"/>
      <c r="R144" s="138"/>
      <c r="T144" s="139" t="s">
        <v>5</v>
      </c>
      <c r="U144" s="41" t="s">
        <v>38</v>
      </c>
      <c r="V144" s="140">
        <v>1.6830000000000001</v>
      </c>
      <c r="W144" s="140">
        <f t="shared" si="1"/>
        <v>82.466999999999999</v>
      </c>
      <c r="X144" s="140">
        <v>0</v>
      </c>
      <c r="Y144" s="140">
        <f t="shared" si="2"/>
        <v>0</v>
      </c>
      <c r="Z144" s="140">
        <v>0</v>
      </c>
      <c r="AA144" s="141">
        <f t="shared" si="3"/>
        <v>0</v>
      </c>
      <c r="AR144" s="19" t="s">
        <v>181</v>
      </c>
      <c r="AT144" s="19" t="s">
        <v>126</v>
      </c>
      <c r="AU144" s="19" t="s">
        <v>89</v>
      </c>
      <c r="AY144" s="19" t="s">
        <v>125</v>
      </c>
      <c r="BE144" s="142">
        <f t="shared" si="4"/>
        <v>0</v>
      </c>
      <c r="BF144" s="142">
        <f t="shared" si="5"/>
        <v>0</v>
      </c>
      <c r="BG144" s="142">
        <f t="shared" si="6"/>
        <v>0</v>
      </c>
      <c r="BH144" s="142">
        <f t="shared" si="7"/>
        <v>0</v>
      </c>
      <c r="BI144" s="142">
        <f t="shared" si="8"/>
        <v>0</v>
      </c>
      <c r="BJ144" s="19" t="s">
        <v>78</v>
      </c>
      <c r="BK144" s="142">
        <f t="shared" si="9"/>
        <v>0</v>
      </c>
      <c r="BL144" s="19" t="s">
        <v>181</v>
      </c>
      <c r="BM144" s="19" t="s">
        <v>194</v>
      </c>
    </row>
    <row r="145" spans="2:65" s="1" customFormat="1" ht="16.5" customHeight="1">
      <c r="B145" s="133"/>
      <c r="C145" s="151" t="s">
        <v>143</v>
      </c>
      <c r="D145" s="151" t="s">
        <v>148</v>
      </c>
      <c r="E145" s="152" t="s">
        <v>195</v>
      </c>
      <c r="F145" s="212" t="s">
        <v>196</v>
      </c>
      <c r="G145" s="212"/>
      <c r="H145" s="212"/>
      <c r="I145" s="212"/>
      <c r="J145" s="153" t="s">
        <v>129</v>
      </c>
      <c r="K145" s="154">
        <v>49</v>
      </c>
      <c r="L145" s="213">
        <v>0</v>
      </c>
      <c r="M145" s="213"/>
      <c r="N145" s="213">
        <f t="shared" si="0"/>
        <v>0</v>
      </c>
      <c r="O145" s="201"/>
      <c r="P145" s="201"/>
      <c r="Q145" s="201"/>
      <c r="R145" s="138"/>
      <c r="T145" s="139" t="s">
        <v>5</v>
      </c>
      <c r="U145" s="41" t="s">
        <v>38</v>
      </c>
      <c r="V145" s="140">
        <v>0</v>
      </c>
      <c r="W145" s="140">
        <f t="shared" si="1"/>
        <v>0</v>
      </c>
      <c r="X145" s="140">
        <v>6.2E-2</v>
      </c>
      <c r="Y145" s="140">
        <f t="shared" si="2"/>
        <v>3.0379999999999998</v>
      </c>
      <c r="Z145" s="140">
        <v>0</v>
      </c>
      <c r="AA145" s="141">
        <f t="shared" si="3"/>
        <v>0</v>
      </c>
      <c r="AR145" s="19" t="s">
        <v>186</v>
      </c>
      <c r="AT145" s="19" t="s">
        <v>148</v>
      </c>
      <c r="AU145" s="19" t="s">
        <v>89</v>
      </c>
      <c r="AY145" s="19" t="s">
        <v>125</v>
      </c>
      <c r="BE145" s="142">
        <f t="shared" si="4"/>
        <v>0</v>
      </c>
      <c r="BF145" s="142">
        <f t="shared" si="5"/>
        <v>0</v>
      </c>
      <c r="BG145" s="142">
        <f t="shared" si="6"/>
        <v>0</v>
      </c>
      <c r="BH145" s="142">
        <f t="shared" si="7"/>
        <v>0</v>
      </c>
      <c r="BI145" s="142">
        <f t="shared" si="8"/>
        <v>0</v>
      </c>
      <c r="BJ145" s="19" t="s">
        <v>78</v>
      </c>
      <c r="BK145" s="142">
        <f t="shared" si="9"/>
        <v>0</v>
      </c>
      <c r="BL145" s="19" t="s">
        <v>186</v>
      </c>
      <c r="BM145" s="19" t="s">
        <v>197</v>
      </c>
    </row>
    <row r="146" spans="2:65" s="1" customFormat="1" ht="25.5" customHeight="1">
      <c r="B146" s="133"/>
      <c r="C146" s="134" t="s">
        <v>198</v>
      </c>
      <c r="D146" s="134" t="s">
        <v>126</v>
      </c>
      <c r="E146" s="135" t="s">
        <v>199</v>
      </c>
      <c r="F146" s="200" t="s">
        <v>200</v>
      </c>
      <c r="G146" s="200"/>
      <c r="H146" s="200"/>
      <c r="I146" s="200"/>
      <c r="J146" s="136" t="s">
        <v>129</v>
      </c>
      <c r="K146" s="137">
        <v>49</v>
      </c>
      <c r="L146" s="201">
        <v>0</v>
      </c>
      <c r="M146" s="201"/>
      <c r="N146" s="201">
        <f t="shared" si="0"/>
        <v>0</v>
      </c>
      <c r="O146" s="201"/>
      <c r="P146" s="201"/>
      <c r="Q146" s="201"/>
      <c r="R146" s="138"/>
      <c r="T146" s="139" t="s">
        <v>5</v>
      </c>
      <c r="U146" s="41" t="s">
        <v>38</v>
      </c>
      <c r="V146" s="140">
        <v>0.84199999999999997</v>
      </c>
      <c r="W146" s="140">
        <f t="shared" si="1"/>
        <v>41.257999999999996</v>
      </c>
      <c r="X146" s="140">
        <v>0</v>
      </c>
      <c r="Y146" s="140">
        <f t="shared" si="2"/>
        <v>0</v>
      </c>
      <c r="Z146" s="140">
        <v>0</v>
      </c>
      <c r="AA146" s="141">
        <f t="shared" si="3"/>
        <v>0</v>
      </c>
      <c r="AR146" s="19" t="s">
        <v>181</v>
      </c>
      <c r="AT146" s="19" t="s">
        <v>126</v>
      </c>
      <c r="AU146" s="19" t="s">
        <v>89</v>
      </c>
      <c r="AY146" s="19" t="s">
        <v>125</v>
      </c>
      <c r="BE146" s="142">
        <f t="shared" si="4"/>
        <v>0</v>
      </c>
      <c r="BF146" s="142">
        <f t="shared" si="5"/>
        <v>0</v>
      </c>
      <c r="BG146" s="142">
        <f t="shared" si="6"/>
        <v>0</v>
      </c>
      <c r="BH146" s="142">
        <f t="shared" si="7"/>
        <v>0</v>
      </c>
      <c r="BI146" s="142">
        <f t="shared" si="8"/>
        <v>0</v>
      </c>
      <c r="BJ146" s="19" t="s">
        <v>78</v>
      </c>
      <c r="BK146" s="142">
        <f t="shared" si="9"/>
        <v>0</v>
      </c>
      <c r="BL146" s="19" t="s">
        <v>181</v>
      </c>
      <c r="BM146" s="19" t="s">
        <v>201</v>
      </c>
    </row>
    <row r="147" spans="2:65" s="1" customFormat="1" ht="25.5" customHeight="1">
      <c r="B147" s="133"/>
      <c r="C147" s="151" t="s">
        <v>202</v>
      </c>
      <c r="D147" s="151" t="s">
        <v>148</v>
      </c>
      <c r="E147" s="152" t="s">
        <v>203</v>
      </c>
      <c r="F147" s="212" t="s">
        <v>204</v>
      </c>
      <c r="G147" s="212"/>
      <c r="H147" s="212"/>
      <c r="I147" s="212"/>
      <c r="J147" s="153" t="s">
        <v>129</v>
      </c>
      <c r="K147" s="154">
        <v>49</v>
      </c>
      <c r="L147" s="213">
        <v>0</v>
      </c>
      <c r="M147" s="213"/>
      <c r="N147" s="213">
        <f t="shared" si="0"/>
        <v>0</v>
      </c>
      <c r="O147" s="201"/>
      <c r="P147" s="201"/>
      <c r="Q147" s="201"/>
      <c r="R147" s="138"/>
      <c r="T147" s="139" t="s">
        <v>5</v>
      </c>
      <c r="U147" s="41" t="s">
        <v>38</v>
      </c>
      <c r="V147" s="140">
        <v>0</v>
      </c>
      <c r="W147" s="140">
        <f t="shared" si="1"/>
        <v>0</v>
      </c>
      <c r="X147" s="140">
        <v>8.1399999999999997E-3</v>
      </c>
      <c r="Y147" s="140">
        <f t="shared" si="2"/>
        <v>0.39885999999999999</v>
      </c>
      <c r="Z147" s="140">
        <v>0</v>
      </c>
      <c r="AA147" s="141">
        <f t="shared" si="3"/>
        <v>0</v>
      </c>
      <c r="AR147" s="19" t="s">
        <v>205</v>
      </c>
      <c r="AT147" s="19" t="s">
        <v>148</v>
      </c>
      <c r="AU147" s="19" t="s">
        <v>89</v>
      </c>
      <c r="AY147" s="19" t="s">
        <v>125</v>
      </c>
      <c r="BE147" s="142">
        <f t="shared" si="4"/>
        <v>0</v>
      </c>
      <c r="BF147" s="142">
        <f t="shared" si="5"/>
        <v>0</v>
      </c>
      <c r="BG147" s="142">
        <f t="shared" si="6"/>
        <v>0</v>
      </c>
      <c r="BH147" s="142">
        <f t="shared" si="7"/>
        <v>0</v>
      </c>
      <c r="BI147" s="142">
        <f t="shared" si="8"/>
        <v>0</v>
      </c>
      <c r="BJ147" s="19" t="s">
        <v>78</v>
      </c>
      <c r="BK147" s="142">
        <f t="shared" si="9"/>
        <v>0</v>
      </c>
      <c r="BL147" s="19" t="s">
        <v>181</v>
      </c>
      <c r="BM147" s="19" t="s">
        <v>206</v>
      </c>
    </row>
    <row r="148" spans="2:65" s="1" customFormat="1" ht="16.5" customHeight="1">
      <c r="B148" s="133"/>
      <c r="C148" s="134" t="s">
        <v>207</v>
      </c>
      <c r="D148" s="134" t="s">
        <v>126</v>
      </c>
      <c r="E148" s="135" t="s">
        <v>208</v>
      </c>
      <c r="F148" s="200" t="s">
        <v>209</v>
      </c>
      <c r="G148" s="200"/>
      <c r="H148" s="200"/>
      <c r="I148" s="200"/>
      <c r="J148" s="136" t="s">
        <v>129</v>
      </c>
      <c r="K148" s="137">
        <v>10</v>
      </c>
      <c r="L148" s="201">
        <v>0</v>
      </c>
      <c r="M148" s="201"/>
      <c r="N148" s="201">
        <f t="shared" si="0"/>
        <v>0</v>
      </c>
      <c r="O148" s="201"/>
      <c r="P148" s="201"/>
      <c r="Q148" s="201"/>
      <c r="R148" s="138"/>
      <c r="T148" s="139" t="s">
        <v>5</v>
      </c>
      <c r="U148" s="41" t="s">
        <v>38</v>
      </c>
      <c r="V148" s="140">
        <v>3.1949999999999998</v>
      </c>
      <c r="W148" s="140">
        <f t="shared" si="1"/>
        <v>31.95</v>
      </c>
      <c r="X148" s="140">
        <v>0</v>
      </c>
      <c r="Y148" s="140">
        <f t="shared" si="2"/>
        <v>0</v>
      </c>
      <c r="Z148" s="140">
        <v>0</v>
      </c>
      <c r="AA148" s="141">
        <f t="shared" si="3"/>
        <v>0</v>
      </c>
      <c r="AR148" s="19" t="s">
        <v>181</v>
      </c>
      <c r="AT148" s="19" t="s">
        <v>126</v>
      </c>
      <c r="AU148" s="19" t="s">
        <v>89</v>
      </c>
      <c r="AY148" s="19" t="s">
        <v>125</v>
      </c>
      <c r="BE148" s="142">
        <f t="shared" si="4"/>
        <v>0</v>
      </c>
      <c r="BF148" s="142">
        <f t="shared" si="5"/>
        <v>0</v>
      </c>
      <c r="BG148" s="142">
        <f t="shared" si="6"/>
        <v>0</v>
      </c>
      <c r="BH148" s="142">
        <f t="shared" si="7"/>
        <v>0</v>
      </c>
      <c r="BI148" s="142">
        <f t="shared" si="8"/>
        <v>0</v>
      </c>
      <c r="BJ148" s="19" t="s">
        <v>78</v>
      </c>
      <c r="BK148" s="142">
        <f t="shared" si="9"/>
        <v>0</v>
      </c>
      <c r="BL148" s="19" t="s">
        <v>181</v>
      </c>
      <c r="BM148" s="19" t="s">
        <v>210</v>
      </c>
    </row>
    <row r="149" spans="2:65" s="1" customFormat="1" ht="25.5" customHeight="1">
      <c r="B149" s="133"/>
      <c r="C149" s="134" t="s">
        <v>211</v>
      </c>
      <c r="D149" s="134" t="s">
        <v>126</v>
      </c>
      <c r="E149" s="135" t="s">
        <v>212</v>
      </c>
      <c r="F149" s="200" t="s">
        <v>213</v>
      </c>
      <c r="G149" s="200"/>
      <c r="H149" s="200"/>
      <c r="I149" s="200"/>
      <c r="J149" s="136" t="s">
        <v>129</v>
      </c>
      <c r="K149" s="137">
        <v>49</v>
      </c>
      <c r="L149" s="201">
        <v>0</v>
      </c>
      <c r="M149" s="201"/>
      <c r="N149" s="201">
        <f t="shared" si="0"/>
        <v>0</v>
      </c>
      <c r="O149" s="201"/>
      <c r="P149" s="201"/>
      <c r="Q149" s="201"/>
      <c r="R149" s="138"/>
      <c r="T149" s="139" t="s">
        <v>5</v>
      </c>
      <c r="U149" s="41" t="s">
        <v>38</v>
      </c>
      <c r="V149" s="140">
        <v>3.1949999999999998</v>
      </c>
      <c r="W149" s="140">
        <f t="shared" si="1"/>
        <v>156.55499999999998</v>
      </c>
      <c r="X149" s="140">
        <v>0</v>
      </c>
      <c r="Y149" s="140">
        <f t="shared" si="2"/>
        <v>0</v>
      </c>
      <c r="Z149" s="140">
        <v>0</v>
      </c>
      <c r="AA149" s="141">
        <f t="shared" si="3"/>
        <v>0</v>
      </c>
      <c r="AR149" s="19" t="s">
        <v>181</v>
      </c>
      <c r="AT149" s="19" t="s">
        <v>126</v>
      </c>
      <c r="AU149" s="19" t="s">
        <v>89</v>
      </c>
      <c r="AY149" s="19" t="s">
        <v>125</v>
      </c>
      <c r="BE149" s="142">
        <f t="shared" si="4"/>
        <v>0</v>
      </c>
      <c r="BF149" s="142">
        <f t="shared" si="5"/>
        <v>0</v>
      </c>
      <c r="BG149" s="142">
        <f t="shared" si="6"/>
        <v>0</v>
      </c>
      <c r="BH149" s="142">
        <f t="shared" si="7"/>
        <v>0</v>
      </c>
      <c r="BI149" s="142">
        <f t="shared" si="8"/>
        <v>0</v>
      </c>
      <c r="BJ149" s="19" t="s">
        <v>78</v>
      </c>
      <c r="BK149" s="142">
        <f t="shared" si="9"/>
        <v>0</v>
      </c>
      <c r="BL149" s="19" t="s">
        <v>181</v>
      </c>
      <c r="BM149" s="19" t="s">
        <v>214</v>
      </c>
    </row>
    <row r="150" spans="2:65" s="1" customFormat="1" ht="25.5" customHeight="1">
      <c r="B150" s="133"/>
      <c r="C150" s="134" t="s">
        <v>10</v>
      </c>
      <c r="D150" s="134" t="s">
        <v>126</v>
      </c>
      <c r="E150" s="135" t="s">
        <v>215</v>
      </c>
      <c r="F150" s="200" t="s">
        <v>216</v>
      </c>
      <c r="G150" s="200"/>
      <c r="H150" s="200"/>
      <c r="I150" s="200"/>
      <c r="J150" s="136" t="s">
        <v>129</v>
      </c>
      <c r="K150" s="137">
        <v>49</v>
      </c>
      <c r="L150" s="201">
        <v>0</v>
      </c>
      <c r="M150" s="201"/>
      <c r="N150" s="201">
        <f t="shared" si="0"/>
        <v>0</v>
      </c>
      <c r="O150" s="201"/>
      <c r="P150" s="201"/>
      <c r="Q150" s="201"/>
      <c r="R150" s="138"/>
      <c r="T150" s="139" t="s">
        <v>5</v>
      </c>
      <c r="U150" s="41" t="s">
        <v>38</v>
      </c>
      <c r="V150" s="140">
        <v>0.09</v>
      </c>
      <c r="W150" s="140">
        <f t="shared" si="1"/>
        <v>4.41</v>
      </c>
      <c r="X150" s="140">
        <v>0</v>
      </c>
      <c r="Y150" s="140">
        <f t="shared" si="2"/>
        <v>0</v>
      </c>
      <c r="Z150" s="140">
        <v>0</v>
      </c>
      <c r="AA150" s="141">
        <f t="shared" si="3"/>
        <v>0</v>
      </c>
      <c r="AR150" s="19" t="s">
        <v>181</v>
      </c>
      <c r="AT150" s="19" t="s">
        <v>126</v>
      </c>
      <c r="AU150" s="19" t="s">
        <v>89</v>
      </c>
      <c r="AY150" s="19" t="s">
        <v>125</v>
      </c>
      <c r="BE150" s="142">
        <f t="shared" si="4"/>
        <v>0</v>
      </c>
      <c r="BF150" s="142">
        <f t="shared" si="5"/>
        <v>0</v>
      </c>
      <c r="BG150" s="142">
        <f t="shared" si="6"/>
        <v>0</v>
      </c>
      <c r="BH150" s="142">
        <f t="shared" si="7"/>
        <v>0</v>
      </c>
      <c r="BI150" s="142">
        <f t="shared" si="8"/>
        <v>0</v>
      </c>
      <c r="BJ150" s="19" t="s">
        <v>78</v>
      </c>
      <c r="BK150" s="142">
        <f t="shared" si="9"/>
        <v>0</v>
      </c>
      <c r="BL150" s="19" t="s">
        <v>181</v>
      </c>
      <c r="BM150" s="19" t="s">
        <v>217</v>
      </c>
    </row>
    <row r="151" spans="2:65" s="1" customFormat="1" ht="16.5" customHeight="1">
      <c r="B151" s="133"/>
      <c r="C151" s="134" t="s">
        <v>218</v>
      </c>
      <c r="D151" s="134" t="s">
        <v>126</v>
      </c>
      <c r="E151" s="135" t="s">
        <v>219</v>
      </c>
      <c r="F151" s="200" t="s">
        <v>220</v>
      </c>
      <c r="G151" s="200"/>
      <c r="H151" s="200"/>
      <c r="I151" s="200"/>
      <c r="J151" s="136" t="s">
        <v>142</v>
      </c>
      <c r="K151" s="137">
        <v>2552</v>
      </c>
      <c r="L151" s="201">
        <v>0</v>
      </c>
      <c r="M151" s="201"/>
      <c r="N151" s="201">
        <f t="shared" si="0"/>
        <v>0</v>
      </c>
      <c r="O151" s="201"/>
      <c r="P151" s="201"/>
      <c r="Q151" s="201"/>
      <c r="R151" s="138"/>
      <c r="T151" s="139" t="s">
        <v>5</v>
      </c>
      <c r="U151" s="41" t="s">
        <v>38</v>
      </c>
      <c r="V151" s="140">
        <v>0.17</v>
      </c>
      <c r="W151" s="140">
        <f t="shared" si="1"/>
        <v>433.84000000000003</v>
      </c>
      <c r="X151" s="140">
        <v>0</v>
      </c>
      <c r="Y151" s="140">
        <f t="shared" si="2"/>
        <v>0</v>
      </c>
      <c r="Z151" s="140">
        <v>0</v>
      </c>
      <c r="AA151" s="141">
        <f t="shared" si="3"/>
        <v>0</v>
      </c>
      <c r="AR151" s="19" t="s">
        <v>181</v>
      </c>
      <c r="AT151" s="19" t="s">
        <v>126</v>
      </c>
      <c r="AU151" s="19" t="s">
        <v>89</v>
      </c>
      <c r="AY151" s="19" t="s">
        <v>125</v>
      </c>
      <c r="BE151" s="142">
        <f t="shared" si="4"/>
        <v>0</v>
      </c>
      <c r="BF151" s="142">
        <f t="shared" si="5"/>
        <v>0</v>
      </c>
      <c r="BG151" s="142">
        <f t="shared" si="6"/>
        <v>0</v>
      </c>
      <c r="BH151" s="142">
        <f t="shared" si="7"/>
        <v>0</v>
      </c>
      <c r="BI151" s="142">
        <f t="shared" si="8"/>
        <v>0</v>
      </c>
      <c r="BJ151" s="19" t="s">
        <v>78</v>
      </c>
      <c r="BK151" s="142">
        <f t="shared" si="9"/>
        <v>0</v>
      </c>
      <c r="BL151" s="19" t="s">
        <v>181</v>
      </c>
      <c r="BM151" s="19" t="s">
        <v>221</v>
      </c>
    </row>
    <row r="152" spans="2:65" s="1" customFormat="1" ht="25.5" customHeight="1">
      <c r="B152" s="133"/>
      <c r="C152" s="134" t="s">
        <v>222</v>
      </c>
      <c r="D152" s="134" t="s">
        <v>126</v>
      </c>
      <c r="E152" s="135" t="s">
        <v>223</v>
      </c>
      <c r="F152" s="200" t="s">
        <v>224</v>
      </c>
      <c r="G152" s="200"/>
      <c r="H152" s="200"/>
      <c r="I152" s="200"/>
      <c r="J152" s="136" t="s">
        <v>129</v>
      </c>
      <c r="K152" s="137">
        <v>48</v>
      </c>
      <c r="L152" s="201">
        <v>0</v>
      </c>
      <c r="M152" s="201"/>
      <c r="N152" s="201">
        <f t="shared" si="0"/>
        <v>0</v>
      </c>
      <c r="O152" s="201"/>
      <c r="P152" s="201"/>
      <c r="Q152" s="201"/>
      <c r="R152" s="138"/>
      <c r="T152" s="139" t="s">
        <v>5</v>
      </c>
      <c r="U152" s="41" t="s">
        <v>38</v>
      </c>
      <c r="V152" s="140">
        <v>0.13300000000000001</v>
      </c>
      <c r="W152" s="140">
        <f t="shared" si="1"/>
        <v>6.3840000000000003</v>
      </c>
      <c r="X152" s="140">
        <v>0</v>
      </c>
      <c r="Y152" s="140">
        <f t="shared" si="2"/>
        <v>0</v>
      </c>
      <c r="Z152" s="140">
        <v>0</v>
      </c>
      <c r="AA152" s="141">
        <f t="shared" si="3"/>
        <v>0</v>
      </c>
      <c r="AR152" s="19" t="s">
        <v>181</v>
      </c>
      <c r="AT152" s="19" t="s">
        <v>126</v>
      </c>
      <c r="AU152" s="19" t="s">
        <v>89</v>
      </c>
      <c r="AY152" s="19" t="s">
        <v>125</v>
      </c>
      <c r="BE152" s="142">
        <f t="shared" si="4"/>
        <v>0</v>
      </c>
      <c r="BF152" s="142">
        <f t="shared" si="5"/>
        <v>0</v>
      </c>
      <c r="BG152" s="142">
        <f t="shared" si="6"/>
        <v>0</v>
      </c>
      <c r="BH152" s="142">
        <f t="shared" si="7"/>
        <v>0</v>
      </c>
      <c r="BI152" s="142">
        <f t="shared" si="8"/>
        <v>0</v>
      </c>
      <c r="BJ152" s="19" t="s">
        <v>78</v>
      </c>
      <c r="BK152" s="142">
        <f t="shared" si="9"/>
        <v>0</v>
      </c>
      <c r="BL152" s="19" t="s">
        <v>181</v>
      </c>
      <c r="BM152" s="19" t="s">
        <v>225</v>
      </c>
    </row>
    <row r="153" spans="2:65" s="1" customFormat="1" ht="25.5" customHeight="1">
      <c r="B153" s="133"/>
      <c r="C153" s="134" t="s">
        <v>226</v>
      </c>
      <c r="D153" s="134" t="s">
        <v>126</v>
      </c>
      <c r="E153" s="135" t="s">
        <v>227</v>
      </c>
      <c r="F153" s="200" t="s">
        <v>228</v>
      </c>
      <c r="G153" s="200"/>
      <c r="H153" s="200"/>
      <c r="I153" s="200"/>
      <c r="J153" s="136" t="s">
        <v>129</v>
      </c>
      <c r="K153" s="137">
        <v>1</v>
      </c>
      <c r="L153" s="201">
        <v>0</v>
      </c>
      <c r="M153" s="201"/>
      <c r="N153" s="201">
        <f t="shared" si="0"/>
        <v>0</v>
      </c>
      <c r="O153" s="201"/>
      <c r="P153" s="201"/>
      <c r="Q153" s="201"/>
      <c r="R153" s="138"/>
      <c r="T153" s="139" t="s">
        <v>5</v>
      </c>
      <c r="U153" s="41" t="s">
        <v>38</v>
      </c>
      <c r="V153" s="140">
        <v>0.13300000000000001</v>
      </c>
      <c r="W153" s="140">
        <f t="shared" si="1"/>
        <v>0.13300000000000001</v>
      </c>
      <c r="X153" s="140">
        <v>0</v>
      </c>
      <c r="Y153" s="140">
        <f t="shared" si="2"/>
        <v>0</v>
      </c>
      <c r="Z153" s="140">
        <v>0</v>
      </c>
      <c r="AA153" s="141">
        <f t="shared" si="3"/>
        <v>0</v>
      </c>
      <c r="AR153" s="19" t="s">
        <v>181</v>
      </c>
      <c r="AT153" s="19" t="s">
        <v>126</v>
      </c>
      <c r="AU153" s="19" t="s">
        <v>89</v>
      </c>
      <c r="AY153" s="19" t="s">
        <v>125</v>
      </c>
      <c r="BE153" s="142">
        <f t="shared" si="4"/>
        <v>0</v>
      </c>
      <c r="BF153" s="142">
        <f t="shared" si="5"/>
        <v>0</v>
      </c>
      <c r="BG153" s="142">
        <f t="shared" si="6"/>
        <v>0</v>
      </c>
      <c r="BH153" s="142">
        <f t="shared" si="7"/>
        <v>0</v>
      </c>
      <c r="BI153" s="142">
        <f t="shared" si="8"/>
        <v>0</v>
      </c>
      <c r="BJ153" s="19" t="s">
        <v>78</v>
      </c>
      <c r="BK153" s="142">
        <f t="shared" si="9"/>
        <v>0</v>
      </c>
      <c r="BL153" s="19" t="s">
        <v>181</v>
      </c>
      <c r="BM153" s="19" t="s">
        <v>229</v>
      </c>
    </row>
    <row r="154" spans="2:65" s="1" customFormat="1" ht="16.5" customHeight="1">
      <c r="B154" s="133"/>
      <c r="C154" s="134" t="s">
        <v>230</v>
      </c>
      <c r="D154" s="134" t="s">
        <v>126</v>
      </c>
      <c r="E154" s="135" t="s">
        <v>231</v>
      </c>
      <c r="F154" s="200" t="s">
        <v>232</v>
      </c>
      <c r="G154" s="200"/>
      <c r="H154" s="200"/>
      <c r="I154" s="200"/>
      <c r="J154" s="136" t="s">
        <v>129</v>
      </c>
      <c r="K154" s="137">
        <v>49</v>
      </c>
      <c r="L154" s="201">
        <v>0</v>
      </c>
      <c r="M154" s="201"/>
      <c r="N154" s="201">
        <f t="shared" si="0"/>
        <v>0</v>
      </c>
      <c r="O154" s="201"/>
      <c r="P154" s="201"/>
      <c r="Q154" s="201"/>
      <c r="R154" s="138"/>
      <c r="T154" s="139" t="s">
        <v>5</v>
      </c>
      <c r="U154" s="41" t="s">
        <v>38</v>
      </c>
      <c r="V154" s="140">
        <v>0.13300000000000001</v>
      </c>
      <c r="W154" s="140">
        <f t="shared" si="1"/>
        <v>6.5170000000000003</v>
      </c>
      <c r="X154" s="140">
        <v>0</v>
      </c>
      <c r="Y154" s="140">
        <f t="shared" si="2"/>
        <v>0</v>
      </c>
      <c r="Z154" s="140">
        <v>0</v>
      </c>
      <c r="AA154" s="141">
        <f t="shared" si="3"/>
        <v>0</v>
      </c>
      <c r="AR154" s="19" t="s">
        <v>181</v>
      </c>
      <c r="AT154" s="19" t="s">
        <v>126</v>
      </c>
      <c r="AU154" s="19" t="s">
        <v>89</v>
      </c>
      <c r="AY154" s="19" t="s">
        <v>125</v>
      </c>
      <c r="BE154" s="142">
        <f t="shared" si="4"/>
        <v>0</v>
      </c>
      <c r="BF154" s="142">
        <f t="shared" si="5"/>
        <v>0</v>
      </c>
      <c r="BG154" s="142">
        <f t="shared" si="6"/>
        <v>0</v>
      </c>
      <c r="BH154" s="142">
        <f t="shared" si="7"/>
        <v>0</v>
      </c>
      <c r="BI154" s="142">
        <f t="shared" si="8"/>
        <v>0</v>
      </c>
      <c r="BJ154" s="19" t="s">
        <v>78</v>
      </c>
      <c r="BK154" s="142">
        <f t="shared" si="9"/>
        <v>0</v>
      </c>
      <c r="BL154" s="19" t="s">
        <v>181</v>
      </c>
      <c r="BM154" s="19" t="s">
        <v>233</v>
      </c>
    </row>
    <row r="155" spans="2:65" s="1" customFormat="1" ht="16.5" customHeight="1">
      <c r="B155" s="133"/>
      <c r="C155" s="134" t="s">
        <v>234</v>
      </c>
      <c r="D155" s="134" t="s">
        <v>126</v>
      </c>
      <c r="E155" s="135" t="s">
        <v>235</v>
      </c>
      <c r="F155" s="200" t="s">
        <v>236</v>
      </c>
      <c r="G155" s="200"/>
      <c r="H155" s="200"/>
      <c r="I155" s="200"/>
      <c r="J155" s="136" t="s">
        <v>129</v>
      </c>
      <c r="K155" s="137">
        <v>98</v>
      </c>
      <c r="L155" s="201">
        <v>0</v>
      </c>
      <c r="M155" s="201"/>
      <c r="N155" s="201">
        <f t="shared" si="0"/>
        <v>0</v>
      </c>
      <c r="O155" s="201"/>
      <c r="P155" s="201"/>
      <c r="Q155" s="201"/>
      <c r="R155" s="138"/>
      <c r="T155" s="139" t="s">
        <v>5</v>
      </c>
      <c r="U155" s="41" t="s">
        <v>38</v>
      </c>
      <c r="V155" s="140">
        <v>0.13300000000000001</v>
      </c>
      <c r="W155" s="140">
        <f t="shared" si="1"/>
        <v>13.034000000000001</v>
      </c>
      <c r="X155" s="140">
        <v>0</v>
      </c>
      <c r="Y155" s="140">
        <f t="shared" si="2"/>
        <v>0</v>
      </c>
      <c r="Z155" s="140">
        <v>0</v>
      </c>
      <c r="AA155" s="141">
        <f t="shared" si="3"/>
        <v>0</v>
      </c>
      <c r="AR155" s="19" t="s">
        <v>181</v>
      </c>
      <c r="AT155" s="19" t="s">
        <v>126</v>
      </c>
      <c r="AU155" s="19" t="s">
        <v>89</v>
      </c>
      <c r="AY155" s="19" t="s">
        <v>125</v>
      </c>
      <c r="BE155" s="142">
        <f t="shared" si="4"/>
        <v>0</v>
      </c>
      <c r="BF155" s="142">
        <f t="shared" si="5"/>
        <v>0</v>
      </c>
      <c r="BG155" s="142">
        <f t="shared" si="6"/>
        <v>0</v>
      </c>
      <c r="BH155" s="142">
        <f t="shared" si="7"/>
        <v>0</v>
      </c>
      <c r="BI155" s="142">
        <f t="shared" si="8"/>
        <v>0</v>
      </c>
      <c r="BJ155" s="19" t="s">
        <v>78</v>
      </c>
      <c r="BK155" s="142">
        <f t="shared" si="9"/>
        <v>0</v>
      </c>
      <c r="BL155" s="19" t="s">
        <v>181</v>
      </c>
      <c r="BM155" s="19" t="s">
        <v>237</v>
      </c>
    </row>
    <row r="156" spans="2:65" s="9" customFormat="1" ht="29.85" customHeight="1">
      <c r="B156" s="122"/>
      <c r="C156" s="123"/>
      <c r="D156" s="132" t="s">
        <v>106</v>
      </c>
      <c r="E156" s="132"/>
      <c r="F156" s="132"/>
      <c r="G156" s="132"/>
      <c r="H156" s="132"/>
      <c r="I156" s="132"/>
      <c r="J156" s="132"/>
      <c r="K156" s="132"/>
      <c r="L156" s="132"/>
      <c r="M156" s="132"/>
      <c r="N156" s="208">
        <f>BK156</f>
        <v>0</v>
      </c>
      <c r="O156" s="209"/>
      <c r="P156" s="209"/>
      <c r="Q156" s="209"/>
      <c r="R156" s="125"/>
      <c r="T156" s="126"/>
      <c r="U156" s="123"/>
      <c r="V156" s="123"/>
      <c r="W156" s="127">
        <f>SUM(W157:W167)</f>
        <v>4286.8460000000005</v>
      </c>
      <c r="X156" s="123"/>
      <c r="Y156" s="127">
        <f>SUM(Y157:Y167)</f>
        <v>205.66005000000001</v>
      </c>
      <c r="Z156" s="123"/>
      <c r="AA156" s="128">
        <f>SUM(AA157:AA167)</f>
        <v>0</v>
      </c>
      <c r="AR156" s="129" t="s">
        <v>135</v>
      </c>
      <c r="AT156" s="130" t="s">
        <v>72</v>
      </c>
      <c r="AU156" s="130" t="s">
        <v>78</v>
      </c>
      <c r="AY156" s="129" t="s">
        <v>125</v>
      </c>
      <c r="BK156" s="131">
        <f>SUM(BK157:BK167)</f>
        <v>0</v>
      </c>
    </row>
    <row r="157" spans="2:65" s="1" customFormat="1" ht="38.25" customHeight="1">
      <c r="B157" s="133"/>
      <c r="C157" s="158" t="s">
        <v>238</v>
      </c>
      <c r="D157" s="158" t="s">
        <v>126</v>
      </c>
      <c r="E157" s="159" t="s">
        <v>239</v>
      </c>
      <c r="F157" s="216" t="s">
        <v>240</v>
      </c>
      <c r="G157" s="216"/>
      <c r="H157" s="216"/>
      <c r="I157" s="216"/>
      <c r="J157" s="160" t="s">
        <v>129</v>
      </c>
      <c r="K157" s="161">
        <v>49</v>
      </c>
      <c r="L157" s="217">
        <v>0</v>
      </c>
      <c r="M157" s="217"/>
      <c r="N157" s="217">
        <f>ROUND(L157*K157,2)</f>
        <v>0</v>
      </c>
      <c r="O157" s="217"/>
      <c r="P157" s="217"/>
      <c r="Q157" s="217"/>
      <c r="R157" s="138"/>
      <c r="T157" s="139" t="s">
        <v>5</v>
      </c>
      <c r="U157" s="41" t="s">
        <v>38</v>
      </c>
      <c r="V157" s="140">
        <v>4.407</v>
      </c>
      <c r="W157" s="140">
        <f>V157*K157</f>
        <v>215.94300000000001</v>
      </c>
      <c r="X157" s="140">
        <v>0</v>
      </c>
      <c r="Y157" s="140">
        <f>X157*K157</f>
        <v>0</v>
      </c>
      <c r="Z157" s="140">
        <v>0</v>
      </c>
      <c r="AA157" s="141">
        <f>Z157*K157</f>
        <v>0</v>
      </c>
      <c r="AR157" s="19" t="s">
        <v>181</v>
      </c>
      <c r="AT157" s="19" t="s">
        <v>126</v>
      </c>
      <c r="AU157" s="19" t="s">
        <v>89</v>
      </c>
      <c r="AY157" s="19" t="s">
        <v>125</v>
      </c>
      <c r="BE157" s="142">
        <f>IF(U157="základní",N157,0)</f>
        <v>0</v>
      </c>
      <c r="BF157" s="142">
        <f>IF(U157="snížená",N157,0)</f>
        <v>0</v>
      </c>
      <c r="BG157" s="142">
        <f>IF(U157="zákl. přenesená",N157,0)</f>
        <v>0</v>
      </c>
      <c r="BH157" s="142">
        <f>IF(U157="sníž. přenesená",N157,0)</f>
        <v>0</v>
      </c>
      <c r="BI157" s="142">
        <f>IF(U157="nulová",N157,0)</f>
        <v>0</v>
      </c>
      <c r="BJ157" s="19" t="s">
        <v>78</v>
      </c>
      <c r="BK157" s="142">
        <f>ROUND(L157*K157,2)</f>
        <v>0</v>
      </c>
      <c r="BL157" s="19" t="s">
        <v>181</v>
      </c>
      <c r="BM157" s="19" t="s">
        <v>241</v>
      </c>
    </row>
    <row r="158" spans="2:65" s="1" customFormat="1" ht="38.25" customHeight="1">
      <c r="B158" s="133"/>
      <c r="C158" s="158" t="s">
        <v>242</v>
      </c>
      <c r="D158" s="158" t="s">
        <v>126</v>
      </c>
      <c r="E158" s="159" t="s">
        <v>243</v>
      </c>
      <c r="F158" s="216" t="s">
        <v>244</v>
      </c>
      <c r="G158" s="216"/>
      <c r="H158" s="216"/>
      <c r="I158" s="216"/>
      <c r="J158" s="160" t="s">
        <v>142</v>
      </c>
      <c r="K158" s="161">
        <v>2552</v>
      </c>
      <c r="L158" s="217">
        <v>0</v>
      </c>
      <c r="M158" s="217"/>
      <c r="N158" s="217">
        <f>ROUND(L158*K158,2)</f>
        <v>0</v>
      </c>
      <c r="O158" s="217"/>
      <c r="P158" s="217"/>
      <c r="Q158" s="217"/>
      <c r="R158" s="138"/>
      <c r="T158" s="139" t="s">
        <v>5</v>
      </c>
      <c r="U158" s="41" t="s">
        <v>38</v>
      </c>
      <c r="V158" s="140">
        <v>1.292</v>
      </c>
      <c r="W158" s="140">
        <f>V158*K158</f>
        <v>3297.1840000000002</v>
      </c>
      <c r="X158" s="140">
        <v>0</v>
      </c>
      <c r="Y158" s="140">
        <f>X158*K158</f>
        <v>0</v>
      </c>
      <c r="Z158" s="140">
        <v>0</v>
      </c>
      <c r="AA158" s="141">
        <f>Z158*K158</f>
        <v>0</v>
      </c>
      <c r="AR158" s="19" t="s">
        <v>181</v>
      </c>
      <c r="AT158" s="19" t="s">
        <v>126</v>
      </c>
      <c r="AU158" s="19" t="s">
        <v>89</v>
      </c>
      <c r="AY158" s="19" t="s">
        <v>125</v>
      </c>
      <c r="BE158" s="142">
        <f>IF(U158="základní",N158,0)</f>
        <v>0</v>
      </c>
      <c r="BF158" s="142">
        <f>IF(U158="snížená",N158,0)</f>
        <v>0</v>
      </c>
      <c r="BG158" s="142">
        <f>IF(U158="zákl. přenesená",N158,0)</f>
        <v>0</v>
      </c>
      <c r="BH158" s="142">
        <f>IF(U158="sníž. přenesená",N158,0)</f>
        <v>0</v>
      </c>
      <c r="BI158" s="142">
        <f>IF(U158="nulová",N158,0)</f>
        <v>0</v>
      </c>
      <c r="BJ158" s="19" t="s">
        <v>78</v>
      </c>
      <c r="BK158" s="142">
        <f>ROUND(L158*K158,2)</f>
        <v>0</v>
      </c>
      <c r="BL158" s="19" t="s">
        <v>181</v>
      </c>
      <c r="BM158" s="19" t="s">
        <v>245</v>
      </c>
    </row>
    <row r="159" spans="2:65" s="10" customFormat="1" ht="16.5" customHeight="1">
      <c r="B159" s="143"/>
      <c r="C159" s="144"/>
      <c r="D159" s="144"/>
      <c r="E159" s="145" t="s">
        <v>5</v>
      </c>
      <c r="F159" s="214" t="s">
        <v>246</v>
      </c>
      <c r="G159" s="215"/>
      <c r="H159" s="215"/>
      <c r="I159" s="215"/>
      <c r="J159" s="144"/>
      <c r="K159" s="146">
        <v>2552</v>
      </c>
      <c r="L159" s="144"/>
      <c r="M159" s="144"/>
      <c r="N159" s="144"/>
      <c r="O159" s="144"/>
      <c r="P159" s="144"/>
      <c r="Q159" s="144"/>
      <c r="R159" s="147"/>
      <c r="T159" s="148"/>
      <c r="U159" s="144"/>
      <c r="V159" s="144"/>
      <c r="W159" s="144"/>
      <c r="X159" s="144"/>
      <c r="Y159" s="144"/>
      <c r="Z159" s="144"/>
      <c r="AA159" s="149"/>
      <c r="AT159" s="150" t="s">
        <v>146</v>
      </c>
      <c r="AU159" s="150" t="s">
        <v>89</v>
      </c>
      <c r="AV159" s="10" t="s">
        <v>89</v>
      </c>
      <c r="AW159" s="10" t="s">
        <v>30</v>
      </c>
      <c r="AX159" s="10" t="s">
        <v>78</v>
      </c>
      <c r="AY159" s="150" t="s">
        <v>125</v>
      </c>
    </row>
    <row r="160" spans="2:65" s="1" customFormat="1" ht="25.5" customHeight="1">
      <c r="B160" s="133"/>
      <c r="C160" s="134" t="s">
        <v>247</v>
      </c>
      <c r="D160" s="134" t="s">
        <v>126</v>
      </c>
      <c r="E160" s="135" t="s">
        <v>248</v>
      </c>
      <c r="F160" s="200" t="s">
        <v>249</v>
      </c>
      <c r="G160" s="200"/>
      <c r="H160" s="200"/>
      <c r="I160" s="200"/>
      <c r="J160" s="136" t="s">
        <v>142</v>
      </c>
      <c r="K160" s="137">
        <v>2552</v>
      </c>
      <c r="L160" s="201">
        <v>0</v>
      </c>
      <c r="M160" s="201"/>
      <c r="N160" s="201">
        <f>ROUND(L160*K160,2)</f>
        <v>0</v>
      </c>
      <c r="O160" s="201"/>
      <c r="P160" s="201"/>
      <c r="Q160" s="201"/>
      <c r="R160" s="138"/>
      <c r="T160" s="139" t="s">
        <v>5</v>
      </c>
      <c r="U160" s="41" t="s">
        <v>38</v>
      </c>
      <c r="V160" s="140">
        <v>0.16300000000000001</v>
      </c>
      <c r="W160" s="140">
        <f>V160*K160</f>
        <v>415.976</v>
      </c>
      <c r="X160" s="140">
        <v>0</v>
      </c>
      <c r="Y160" s="140">
        <f>X160*K160</f>
        <v>0</v>
      </c>
      <c r="Z160" s="140">
        <v>0</v>
      </c>
      <c r="AA160" s="141">
        <f>Z160*K160</f>
        <v>0</v>
      </c>
      <c r="AR160" s="19" t="s">
        <v>181</v>
      </c>
      <c r="AT160" s="19" t="s">
        <v>126</v>
      </c>
      <c r="AU160" s="19" t="s">
        <v>89</v>
      </c>
      <c r="AY160" s="19" t="s">
        <v>125</v>
      </c>
      <c r="BE160" s="142">
        <f>IF(U160="základní",N160,0)</f>
        <v>0</v>
      </c>
      <c r="BF160" s="142">
        <f>IF(U160="snížená",N160,0)</f>
        <v>0</v>
      </c>
      <c r="BG160" s="142">
        <f>IF(U160="zákl. přenesená",N160,0)</f>
        <v>0</v>
      </c>
      <c r="BH160" s="142">
        <f>IF(U160="sníž. přenesená",N160,0)</f>
        <v>0</v>
      </c>
      <c r="BI160" s="142">
        <f>IF(U160="nulová",N160,0)</f>
        <v>0</v>
      </c>
      <c r="BJ160" s="19" t="s">
        <v>78</v>
      </c>
      <c r="BK160" s="142">
        <f>ROUND(L160*K160,2)</f>
        <v>0</v>
      </c>
      <c r="BL160" s="19" t="s">
        <v>181</v>
      </c>
      <c r="BM160" s="19" t="s">
        <v>250</v>
      </c>
    </row>
    <row r="161" spans="2:65" s="1" customFormat="1" ht="25.5" customHeight="1">
      <c r="B161" s="133"/>
      <c r="C161" s="134" t="s">
        <v>251</v>
      </c>
      <c r="D161" s="134" t="s">
        <v>126</v>
      </c>
      <c r="E161" s="135" t="s">
        <v>252</v>
      </c>
      <c r="F161" s="200" t="s">
        <v>253</v>
      </c>
      <c r="G161" s="200"/>
      <c r="H161" s="200"/>
      <c r="I161" s="200"/>
      <c r="J161" s="136" t="s">
        <v>142</v>
      </c>
      <c r="K161" s="137">
        <v>39</v>
      </c>
      <c r="L161" s="201">
        <v>0</v>
      </c>
      <c r="M161" s="201"/>
      <c r="N161" s="201">
        <f>ROUND(L161*K161,2)</f>
        <v>0</v>
      </c>
      <c r="O161" s="201"/>
      <c r="P161" s="201"/>
      <c r="Q161" s="201"/>
      <c r="R161" s="138"/>
      <c r="T161" s="139" t="s">
        <v>5</v>
      </c>
      <c r="U161" s="41" t="s">
        <v>38</v>
      </c>
      <c r="V161" s="140">
        <v>1.2949999999999999</v>
      </c>
      <c r="W161" s="140">
        <f>V161*K161</f>
        <v>50.504999999999995</v>
      </c>
      <c r="X161" s="140">
        <v>0</v>
      </c>
      <c r="Y161" s="140">
        <f>X161*K161</f>
        <v>0</v>
      </c>
      <c r="Z161" s="140">
        <v>0</v>
      </c>
      <c r="AA161" s="141">
        <f>Z161*K161</f>
        <v>0</v>
      </c>
      <c r="AR161" s="19" t="s">
        <v>181</v>
      </c>
      <c r="AT161" s="19" t="s">
        <v>126</v>
      </c>
      <c r="AU161" s="19" t="s">
        <v>89</v>
      </c>
      <c r="AY161" s="19" t="s">
        <v>125</v>
      </c>
      <c r="BE161" s="142">
        <f>IF(U161="základní",N161,0)</f>
        <v>0</v>
      </c>
      <c r="BF161" s="142">
        <f>IF(U161="snížená",N161,0)</f>
        <v>0</v>
      </c>
      <c r="BG161" s="142">
        <f>IF(U161="zákl. přenesená",N161,0)</f>
        <v>0</v>
      </c>
      <c r="BH161" s="142">
        <f>IF(U161="sníž. přenesená",N161,0)</f>
        <v>0</v>
      </c>
      <c r="BI161" s="142">
        <f>IF(U161="nulová",N161,0)</f>
        <v>0</v>
      </c>
      <c r="BJ161" s="19" t="s">
        <v>78</v>
      </c>
      <c r="BK161" s="142">
        <f>ROUND(L161*K161,2)</f>
        <v>0</v>
      </c>
      <c r="BL161" s="19" t="s">
        <v>181</v>
      </c>
      <c r="BM161" s="19" t="s">
        <v>254</v>
      </c>
    </row>
    <row r="162" spans="2:65" s="10" customFormat="1" ht="16.5" customHeight="1">
      <c r="B162" s="143"/>
      <c r="C162" s="144"/>
      <c r="D162" s="144"/>
      <c r="E162" s="145" t="s">
        <v>5</v>
      </c>
      <c r="F162" s="214" t="s">
        <v>255</v>
      </c>
      <c r="G162" s="215"/>
      <c r="H162" s="215"/>
      <c r="I162" s="215"/>
      <c r="J162" s="144"/>
      <c r="K162" s="146">
        <v>39</v>
      </c>
      <c r="L162" s="144"/>
      <c r="M162" s="144"/>
      <c r="N162" s="144"/>
      <c r="O162" s="144"/>
      <c r="P162" s="144"/>
      <c r="Q162" s="144"/>
      <c r="R162" s="147"/>
      <c r="T162" s="148"/>
      <c r="U162" s="144"/>
      <c r="V162" s="144"/>
      <c r="W162" s="144"/>
      <c r="X162" s="144"/>
      <c r="Y162" s="144"/>
      <c r="Z162" s="144"/>
      <c r="AA162" s="149"/>
      <c r="AT162" s="150" t="s">
        <v>146</v>
      </c>
      <c r="AU162" s="150" t="s">
        <v>89</v>
      </c>
      <c r="AV162" s="10" t="s">
        <v>89</v>
      </c>
      <c r="AW162" s="10" t="s">
        <v>30</v>
      </c>
      <c r="AX162" s="10" t="s">
        <v>78</v>
      </c>
      <c r="AY162" s="150" t="s">
        <v>125</v>
      </c>
    </row>
    <row r="163" spans="2:65" s="1" customFormat="1" ht="38.25" customHeight="1">
      <c r="B163" s="133"/>
      <c r="C163" s="151" t="s">
        <v>256</v>
      </c>
      <c r="D163" s="151" t="s">
        <v>148</v>
      </c>
      <c r="E163" s="152" t="s">
        <v>257</v>
      </c>
      <c r="F163" s="212" t="s">
        <v>258</v>
      </c>
      <c r="G163" s="212"/>
      <c r="H163" s="212"/>
      <c r="I163" s="212"/>
      <c r="J163" s="153" t="s">
        <v>142</v>
      </c>
      <c r="K163" s="154">
        <v>39</v>
      </c>
      <c r="L163" s="213">
        <v>0</v>
      </c>
      <c r="M163" s="213"/>
      <c r="N163" s="213">
        <f>ROUND(L163*K163,2)</f>
        <v>0</v>
      </c>
      <c r="O163" s="201"/>
      <c r="P163" s="201"/>
      <c r="Q163" s="201"/>
      <c r="R163" s="138"/>
      <c r="T163" s="139" t="s">
        <v>5</v>
      </c>
      <c r="U163" s="41" t="s">
        <v>38</v>
      </c>
      <c r="V163" s="140">
        <v>0</v>
      </c>
      <c r="W163" s="140">
        <f>V163*K163</f>
        <v>0</v>
      </c>
      <c r="X163" s="140">
        <v>2.7399999999999998E-3</v>
      </c>
      <c r="Y163" s="140">
        <f>X163*K163</f>
        <v>0.10686</v>
      </c>
      <c r="Z163" s="140">
        <v>0</v>
      </c>
      <c r="AA163" s="141">
        <f>Z163*K163</f>
        <v>0</v>
      </c>
      <c r="AR163" s="19" t="s">
        <v>186</v>
      </c>
      <c r="AT163" s="19" t="s">
        <v>148</v>
      </c>
      <c r="AU163" s="19" t="s">
        <v>89</v>
      </c>
      <c r="AY163" s="19" t="s">
        <v>125</v>
      </c>
      <c r="BE163" s="142">
        <f>IF(U163="základní",N163,0)</f>
        <v>0</v>
      </c>
      <c r="BF163" s="142">
        <f>IF(U163="snížená",N163,0)</f>
        <v>0</v>
      </c>
      <c r="BG163" s="142">
        <f>IF(U163="zákl. přenesená",N163,0)</f>
        <v>0</v>
      </c>
      <c r="BH163" s="142">
        <f>IF(U163="sníž. přenesená",N163,0)</f>
        <v>0</v>
      </c>
      <c r="BI163" s="142">
        <f>IF(U163="nulová",N163,0)</f>
        <v>0</v>
      </c>
      <c r="BJ163" s="19" t="s">
        <v>78</v>
      </c>
      <c r="BK163" s="142">
        <f>ROUND(L163*K163,2)</f>
        <v>0</v>
      </c>
      <c r="BL163" s="19" t="s">
        <v>186</v>
      </c>
      <c r="BM163" s="19" t="s">
        <v>259</v>
      </c>
    </row>
    <row r="164" spans="2:65" s="1" customFormat="1" ht="38.25" customHeight="1">
      <c r="B164" s="133"/>
      <c r="C164" s="134" t="s">
        <v>151</v>
      </c>
      <c r="D164" s="134" t="s">
        <v>126</v>
      </c>
      <c r="E164" s="135" t="s">
        <v>260</v>
      </c>
      <c r="F164" s="200" t="s">
        <v>261</v>
      </c>
      <c r="G164" s="200"/>
      <c r="H164" s="200"/>
      <c r="I164" s="200"/>
      <c r="J164" s="136" t="s">
        <v>142</v>
      </c>
      <c r="K164" s="137">
        <v>2552</v>
      </c>
      <c r="L164" s="201">
        <v>0</v>
      </c>
      <c r="M164" s="201"/>
      <c r="N164" s="201">
        <f>ROUND(L164*K164,2)</f>
        <v>0</v>
      </c>
      <c r="O164" s="201"/>
      <c r="P164" s="201"/>
      <c r="Q164" s="201"/>
      <c r="R164" s="138"/>
      <c r="T164" s="139" t="s">
        <v>5</v>
      </c>
      <c r="U164" s="41" t="s">
        <v>38</v>
      </c>
      <c r="V164" s="140">
        <v>5.1999999999999998E-2</v>
      </c>
      <c r="W164" s="140">
        <f>V164*K164</f>
        <v>132.70400000000001</v>
      </c>
      <c r="X164" s="140">
        <v>7.8070000000000001E-2</v>
      </c>
      <c r="Y164" s="140">
        <f>X164*K164</f>
        <v>199.23464000000001</v>
      </c>
      <c r="Z164" s="140">
        <v>0</v>
      </c>
      <c r="AA164" s="141">
        <f>Z164*K164</f>
        <v>0</v>
      </c>
      <c r="AR164" s="19" t="s">
        <v>181</v>
      </c>
      <c r="AT164" s="19" t="s">
        <v>126</v>
      </c>
      <c r="AU164" s="19" t="s">
        <v>89</v>
      </c>
      <c r="AY164" s="19" t="s">
        <v>125</v>
      </c>
      <c r="BE164" s="142">
        <f>IF(U164="základní",N164,0)</f>
        <v>0</v>
      </c>
      <c r="BF164" s="142">
        <f>IF(U164="snížená",N164,0)</f>
        <v>0</v>
      </c>
      <c r="BG164" s="142">
        <f>IF(U164="zákl. přenesená",N164,0)</f>
        <v>0</v>
      </c>
      <c r="BH164" s="142">
        <f>IF(U164="sníž. přenesená",N164,0)</f>
        <v>0</v>
      </c>
      <c r="BI164" s="142">
        <f>IF(U164="nulová",N164,0)</f>
        <v>0</v>
      </c>
      <c r="BJ164" s="19" t="s">
        <v>78</v>
      </c>
      <c r="BK164" s="142">
        <f>ROUND(L164*K164,2)</f>
        <v>0</v>
      </c>
      <c r="BL164" s="19" t="s">
        <v>181</v>
      </c>
      <c r="BM164" s="19" t="s">
        <v>262</v>
      </c>
    </row>
    <row r="165" spans="2:65" s="1" customFormat="1" ht="25.5" customHeight="1">
      <c r="B165" s="133"/>
      <c r="C165" s="134" t="s">
        <v>263</v>
      </c>
      <c r="D165" s="134" t="s">
        <v>126</v>
      </c>
      <c r="E165" s="135" t="s">
        <v>264</v>
      </c>
      <c r="F165" s="200" t="s">
        <v>265</v>
      </c>
      <c r="G165" s="200"/>
      <c r="H165" s="200"/>
      <c r="I165" s="200"/>
      <c r="J165" s="136" t="s">
        <v>142</v>
      </c>
      <c r="K165" s="137">
        <v>49</v>
      </c>
      <c r="L165" s="201">
        <v>0</v>
      </c>
      <c r="M165" s="201"/>
      <c r="N165" s="201">
        <f>ROUND(L165*K165,2)</f>
        <v>0</v>
      </c>
      <c r="O165" s="201"/>
      <c r="P165" s="201"/>
      <c r="Q165" s="201"/>
      <c r="R165" s="138"/>
      <c r="T165" s="139" t="s">
        <v>5</v>
      </c>
      <c r="U165" s="41" t="s">
        <v>38</v>
      </c>
      <c r="V165" s="140">
        <v>3.56</v>
      </c>
      <c r="W165" s="140">
        <f>V165*K165</f>
        <v>174.44</v>
      </c>
      <c r="X165" s="140">
        <v>1.3950000000000001E-2</v>
      </c>
      <c r="Y165" s="140">
        <f>X165*K165</f>
        <v>0.68354999999999999</v>
      </c>
      <c r="Z165" s="140">
        <v>0</v>
      </c>
      <c r="AA165" s="141">
        <f>Z165*K165</f>
        <v>0</v>
      </c>
      <c r="AR165" s="19" t="s">
        <v>181</v>
      </c>
      <c r="AT165" s="19" t="s">
        <v>126</v>
      </c>
      <c r="AU165" s="19" t="s">
        <v>89</v>
      </c>
      <c r="AY165" s="19" t="s">
        <v>125</v>
      </c>
      <c r="BE165" s="142">
        <f>IF(U165="základní",N165,0)</f>
        <v>0</v>
      </c>
      <c r="BF165" s="142">
        <f>IF(U165="snížená",N165,0)</f>
        <v>0</v>
      </c>
      <c r="BG165" s="142">
        <f>IF(U165="zákl. přenesená",N165,0)</f>
        <v>0</v>
      </c>
      <c r="BH165" s="142">
        <f>IF(U165="sníž. přenesená",N165,0)</f>
        <v>0</v>
      </c>
      <c r="BI165" s="142">
        <f>IF(U165="nulová",N165,0)</f>
        <v>0</v>
      </c>
      <c r="BJ165" s="19" t="s">
        <v>78</v>
      </c>
      <c r="BK165" s="142">
        <f>ROUND(L165*K165,2)</f>
        <v>0</v>
      </c>
      <c r="BL165" s="19" t="s">
        <v>181</v>
      </c>
      <c r="BM165" s="19" t="s">
        <v>266</v>
      </c>
    </row>
    <row r="166" spans="2:65" s="1" customFormat="1" ht="25.5" customHeight="1">
      <c r="B166" s="133"/>
      <c r="C166" s="151" t="s">
        <v>267</v>
      </c>
      <c r="D166" s="151" t="s">
        <v>148</v>
      </c>
      <c r="E166" s="152" t="s">
        <v>268</v>
      </c>
      <c r="F166" s="212" t="s">
        <v>269</v>
      </c>
      <c r="G166" s="212"/>
      <c r="H166" s="212"/>
      <c r="I166" s="212"/>
      <c r="J166" s="153" t="s">
        <v>129</v>
      </c>
      <c r="K166" s="154">
        <v>49</v>
      </c>
      <c r="L166" s="213">
        <v>0</v>
      </c>
      <c r="M166" s="213"/>
      <c r="N166" s="213">
        <f>ROUND(L166*K166,2)</f>
        <v>0</v>
      </c>
      <c r="O166" s="201"/>
      <c r="P166" s="201"/>
      <c r="Q166" s="201"/>
      <c r="R166" s="138"/>
      <c r="T166" s="139" t="s">
        <v>5</v>
      </c>
      <c r="U166" s="41" t="s">
        <v>38</v>
      </c>
      <c r="V166" s="140">
        <v>0</v>
      </c>
      <c r="W166" s="140">
        <f>V166*K166</f>
        <v>0</v>
      </c>
      <c r="X166" s="140">
        <v>0.115</v>
      </c>
      <c r="Y166" s="140">
        <f>X166*K166</f>
        <v>5.6350000000000007</v>
      </c>
      <c r="Z166" s="140">
        <v>0</v>
      </c>
      <c r="AA166" s="141">
        <f>Z166*K166</f>
        <v>0</v>
      </c>
      <c r="AR166" s="19" t="s">
        <v>186</v>
      </c>
      <c r="AT166" s="19" t="s">
        <v>148</v>
      </c>
      <c r="AU166" s="19" t="s">
        <v>89</v>
      </c>
      <c r="AY166" s="19" t="s">
        <v>125</v>
      </c>
      <c r="BE166" s="142">
        <f>IF(U166="základní",N166,0)</f>
        <v>0</v>
      </c>
      <c r="BF166" s="142">
        <f>IF(U166="snížená",N166,0)</f>
        <v>0</v>
      </c>
      <c r="BG166" s="142">
        <f>IF(U166="zákl. přenesená",N166,0)</f>
        <v>0</v>
      </c>
      <c r="BH166" s="142">
        <f>IF(U166="sníž. přenesená",N166,0)</f>
        <v>0</v>
      </c>
      <c r="BI166" s="142">
        <f>IF(U166="nulová",N166,0)</f>
        <v>0</v>
      </c>
      <c r="BJ166" s="19" t="s">
        <v>78</v>
      </c>
      <c r="BK166" s="142">
        <f>ROUND(L166*K166,2)</f>
        <v>0</v>
      </c>
      <c r="BL166" s="19" t="s">
        <v>186</v>
      </c>
      <c r="BM166" s="19" t="s">
        <v>270</v>
      </c>
    </row>
    <row r="167" spans="2:65" s="1" customFormat="1" ht="16.5" customHeight="1">
      <c r="B167" s="133"/>
      <c r="C167" s="134" t="s">
        <v>271</v>
      </c>
      <c r="D167" s="134" t="s">
        <v>126</v>
      </c>
      <c r="E167" s="135" t="s">
        <v>272</v>
      </c>
      <c r="F167" s="200" t="s">
        <v>273</v>
      </c>
      <c r="G167" s="200"/>
      <c r="H167" s="200"/>
      <c r="I167" s="200"/>
      <c r="J167" s="136" t="s">
        <v>138</v>
      </c>
      <c r="K167" s="137">
        <v>1</v>
      </c>
      <c r="L167" s="201">
        <v>0</v>
      </c>
      <c r="M167" s="201"/>
      <c r="N167" s="201">
        <f>ROUND(L167*K167,2)</f>
        <v>0</v>
      </c>
      <c r="O167" s="201"/>
      <c r="P167" s="201"/>
      <c r="Q167" s="201"/>
      <c r="R167" s="138"/>
      <c r="T167" s="139" t="s">
        <v>5</v>
      </c>
      <c r="U167" s="41" t="s">
        <v>38</v>
      </c>
      <c r="V167" s="140">
        <v>9.4E-2</v>
      </c>
      <c r="W167" s="140">
        <f>V167*K167</f>
        <v>9.4E-2</v>
      </c>
      <c r="X167" s="140">
        <v>0</v>
      </c>
      <c r="Y167" s="140">
        <f>X167*K167</f>
        <v>0</v>
      </c>
      <c r="Z167" s="140">
        <v>0</v>
      </c>
      <c r="AA167" s="141">
        <f>Z167*K167</f>
        <v>0</v>
      </c>
      <c r="AR167" s="19" t="s">
        <v>181</v>
      </c>
      <c r="AT167" s="19" t="s">
        <v>126</v>
      </c>
      <c r="AU167" s="19" t="s">
        <v>89</v>
      </c>
      <c r="AY167" s="19" t="s">
        <v>125</v>
      </c>
      <c r="BE167" s="142">
        <f>IF(U167="základní",N167,0)</f>
        <v>0</v>
      </c>
      <c r="BF167" s="142">
        <f>IF(U167="snížená",N167,0)</f>
        <v>0</v>
      </c>
      <c r="BG167" s="142">
        <f>IF(U167="zákl. přenesená",N167,0)</f>
        <v>0</v>
      </c>
      <c r="BH167" s="142">
        <f>IF(U167="sníž. přenesená",N167,0)</f>
        <v>0</v>
      </c>
      <c r="BI167" s="142">
        <f>IF(U167="nulová",N167,0)</f>
        <v>0</v>
      </c>
      <c r="BJ167" s="19" t="s">
        <v>78</v>
      </c>
      <c r="BK167" s="142">
        <f>ROUND(L167*K167,2)</f>
        <v>0</v>
      </c>
      <c r="BL167" s="19" t="s">
        <v>181</v>
      </c>
      <c r="BM167" s="19" t="s">
        <v>274</v>
      </c>
    </row>
    <row r="168" spans="2:65" s="9" customFormat="1" ht="37.35" customHeight="1">
      <c r="B168" s="122"/>
      <c r="C168" s="123"/>
      <c r="D168" s="124" t="s">
        <v>107</v>
      </c>
      <c r="E168" s="124"/>
      <c r="F168" s="124"/>
      <c r="G168" s="124"/>
      <c r="H168" s="124"/>
      <c r="I168" s="124"/>
      <c r="J168" s="124"/>
      <c r="K168" s="124"/>
      <c r="L168" s="124"/>
      <c r="M168" s="124"/>
      <c r="N168" s="210">
        <f>BK168</f>
        <v>0</v>
      </c>
      <c r="O168" s="211"/>
      <c r="P168" s="211"/>
      <c r="Q168" s="211"/>
      <c r="R168" s="125"/>
      <c r="T168" s="126"/>
      <c r="U168" s="123"/>
      <c r="V168" s="123"/>
      <c r="W168" s="127">
        <f>W169+W174</f>
        <v>0</v>
      </c>
      <c r="X168" s="123"/>
      <c r="Y168" s="127">
        <f>Y169+Y174</f>
        <v>0</v>
      </c>
      <c r="Z168" s="123"/>
      <c r="AA168" s="128">
        <f>AA169+AA174</f>
        <v>0</v>
      </c>
      <c r="AR168" s="129" t="s">
        <v>147</v>
      </c>
      <c r="AT168" s="130" t="s">
        <v>72</v>
      </c>
      <c r="AU168" s="130" t="s">
        <v>73</v>
      </c>
      <c r="AY168" s="129" t="s">
        <v>125</v>
      </c>
      <c r="BK168" s="131">
        <f>BK169+BK174</f>
        <v>0</v>
      </c>
    </row>
    <row r="169" spans="2:65" s="9" customFormat="1" ht="19.95" customHeight="1">
      <c r="B169" s="122"/>
      <c r="C169" s="123"/>
      <c r="D169" s="132" t="s">
        <v>108</v>
      </c>
      <c r="E169" s="132"/>
      <c r="F169" s="132"/>
      <c r="G169" s="132"/>
      <c r="H169" s="132"/>
      <c r="I169" s="132"/>
      <c r="J169" s="132"/>
      <c r="K169" s="132"/>
      <c r="L169" s="132"/>
      <c r="M169" s="132"/>
      <c r="N169" s="206">
        <f>BK169</f>
        <v>0</v>
      </c>
      <c r="O169" s="207"/>
      <c r="P169" s="207"/>
      <c r="Q169" s="207"/>
      <c r="R169" s="125"/>
      <c r="T169" s="126"/>
      <c r="U169" s="123"/>
      <c r="V169" s="123"/>
      <c r="W169" s="127">
        <f>SUM(W170:W173)</f>
        <v>0</v>
      </c>
      <c r="X169" s="123"/>
      <c r="Y169" s="127">
        <f>SUM(Y170:Y173)</f>
        <v>0</v>
      </c>
      <c r="Z169" s="123"/>
      <c r="AA169" s="128">
        <f>SUM(AA170:AA173)</f>
        <v>0</v>
      </c>
      <c r="AR169" s="129" t="s">
        <v>147</v>
      </c>
      <c r="AT169" s="130" t="s">
        <v>72</v>
      </c>
      <c r="AU169" s="130" t="s">
        <v>78</v>
      </c>
      <c r="AY169" s="129" t="s">
        <v>125</v>
      </c>
      <c r="BK169" s="131">
        <f>SUM(BK170:BK173)</f>
        <v>0</v>
      </c>
    </row>
    <row r="170" spans="2:65" s="1" customFormat="1" ht="16.5" customHeight="1">
      <c r="B170" s="133"/>
      <c r="C170" s="134" t="s">
        <v>275</v>
      </c>
      <c r="D170" s="134" t="s">
        <v>126</v>
      </c>
      <c r="E170" s="135" t="s">
        <v>276</v>
      </c>
      <c r="F170" s="200" t="s">
        <v>277</v>
      </c>
      <c r="G170" s="200"/>
      <c r="H170" s="200"/>
      <c r="I170" s="200"/>
      <c r="J170" s="136" t="s">
        <v>138</v>
      </c>
      <c r="K170" s="137">
        <v>1</v>
      </c>
      <c r="L170" s="201">
        <v>0</v>
      </c>
      <c r="M170" s="201"/>
      <c r="N170" s="201">
        <f>ROUND(L170*K170,2)</f>
        <v>0</v>
      </c>
      <c r="O170" s="201"/>
      <c r="P170" s="201"/>
      <c r="Q170" s="201"/>
      <c r="R170" s="138"/>
      <c r="T170" s="139" t="s">
        <v>5</v>
      </c>
      <c r="U170" s="41" t="s">
        <v>38</v>
      </c>
      <c r="V170" s="140">
        <v>0</v>
      </c>
      <c r="W170" s="140">
        <f>V170*K170</f>
        <v>0</v>
      </c>
      <c r="X170" s="140">
        <v>0</v>
      </c>
      <c r="Y170" s="140">
        <f>X170*K170</f>
        <v>0</v>
      </c>
      <c r="Z170" s="140">
        <v>0</v>
      </c>
      <c r="AA170" s="141">
        <f>Z170*K170</f>
        <v>0</v>
      </c>
      <c r="AR170" s="19" t="s">
        <v>278</v>
      </c>
      <c r="AT170" s="19" t="s">
        <v>126</v>
      </c>
      <c r="AU170" s="19" t="s">
        <v>89</v>
      </c>
      <c r="AY170" s="19" t="s">
        <v>125</v>
      </c>
      <c r="BE170" s="142">
        <f>IF(U170="základní",N170,0)</f>
        <v>0</v>
      </c>
      <c r="BF170" s="142">
        <f>IF(U170="snížená",N170,0)</f>
        <v>0</v>
      </c>
      <c r="BG170" s="142">
        <f>IF(U170="zákl. přenesená",N170,0)</f>
        <v>0</v>
      </c>
      <c r="BH170" s="142">
        <f>IF(U170="sníž. přenesená",N170,0)</f>
        <v>0</v>
      </c>
      <c r="BI170" s="142">
        <f>IF(U170="nulová",N170,0)</f>
        <v>0</v>
      </c>
      <c r="BJ170" s="19" t="s">
        <v>78</v>
      </c>
      <c r="BK170" s="142">
        <f>ROUND(L170*K170,2)</f>
        <v>0</v>
      </c>
      <c r="BL170" s="19" t="s">
        <v>278</v>
      </c>
      <c r="BM170" s="19" t="s">
        <v>279</v>
      </c>
    </row>
    <row r="171" spans="2:65" s="1" customFormat="1" ht="16.5" customHeight="1">
      <c r="B171" s="133"/>
      <c r="C171" s="134" t="s">
        <v>280</v>
      </c>
      <c r="D171" s="134" t="s">
        <v>126</v>
      </c>
      <c r="E171" s="135" t="s">
        <v>281</v>
      </c>
      <c r="F171" s="200" t="s">
        <v>282</v>
      </c>
      <c r="G171" s="200"/>
      <c r="H171" s="200"/>
      <c r="I171" s="200"/>
      <c r="J171" s="136" t="s">
        <v>138</v>
      </c>
      <c r="K171" s="137">
        <v>1</v>
      </c>
      <c r="L171" s="201">
        <v>0</v>
      </c>
      <c r="M171" s="201"/>
      <c r="N171" s="201">
        <f>ROUND(L171*K171,2)</f>
        <v>0</v>
      </c>
      <c r="O171" s="201"/>
      <c r="P171" s="201"/>
      <c r="Q171" s="201"/>
      <c r="R171" s="138"/>
      <c r="T171" s="139" t="s">
        <v>5</v>
      </c>
      <c r="U171" s="41" t="s">
        <v>38</v>
      </c>
      <c r="V171" s="140">
        <v>0</v>
      </c>
      <c r="W171" s="140">
        <f>V171*K171</f>
        <v>0</v>
      </c>
      <c r="X171" s="140">
        <v>0</v>
      </c>
      <c r="Y171" s="140">
        <f>X171*K171</f>
        <v>0</v>
      </c>
      <c r="Z171" s="140">
        <v>0</v>
      </c>
      <c r="AA171" s="141">
        <f>Z171*K171</f>
        <v>0</v>
      </c>
      <c r="AR171" s="19" t="s">
        <v>278</v>
      </c>
      <c r="AT171" s="19" t="s">
        <v>126</v>
      </c>
      <c r="AU171" s="19" t="s">
        <v>89</v>
      </c>
      <c r="AY171" s="19" t="s">
        <v>125</v>
      </c>
      <c r="BE171" s="142">
        <f>IF(U171="základní",N171,0)</f>
        <v>0</v>
      </c>
      <c r="BF171" s="142">
        <f>IF(U171="snížená",N171,0)</f>
        <v>0</v>
      </c>
      <c r="BG171" s="142">
        <f>IF(U171="zákl. přenesená",N171,0)</f>
        <v>0</v>
      </c>
      <c r="BH171" s="142">
        <f>IF(U171="sníž. přenesená",N171,0)</f>
        <v>0</v>
      </c>
      <c r="BI171" s="142">
        <f>IF(U171="nulová",N171,0)</f>
        <v>0</v>
      </c>
      <c r="BJ171" s="19" t="s">
        <v>78</v>
      </c>
      <c r="BK171" s="142">
        <f>ROUND(L171*K171,2)</f>
        <v>0</v>
      </c>
      <c r="BL171" s="19" t="s">
        <v>278</v>
      </c>
      <c r="BM171" s="19" t="s">
        <v>283</v>
      </c>
    </row>
    <row r="172" spans="2:65" s="1" customFormat="1" ht="16.5" customHeight="1">
      <c r="B172" s="133"/>
      <c r="C172" s="134" t="s">
        <v>284</v>
      </c>
      <c r="D172" s="134" t="s">
        <v>126</v>
      </c>
      <c r="E172" s="135" t="s">
        <v>285</v>
      </c>
      <c r="F172" s="200" t="s">
        <v>286</v>
      </c>
      <c r="G172" s="200"/>
      <c r="H172" s="200"/>
      <c r="I172" s="200"/>
      <c r="J172" s="136" t="s">
        <v>138</v>
      </c>
      <c r="K172" s="137">
        <v>1</v>
      </c>
      <c r="L172" s="201">
        <v>0</v>
      </c>
      <c r="M172" s="201"/>
      <c r="N172" s="201">
        <f>ROUND(L172*K172,2)</f>
        <v>0</v>
      </c>
      <c r="O172" s="201"/>
      <c r="P172" s="201"/>
      <c r="Q172" s="201"/>
      <c r="R172" s="138"/>
      <c r="T172" s="139" t="s">
        <v>5</v>
      </c>
      <c r="U172" s="41" t="s">
        <v>38</v>
      </c>
      <c r="V172" s="140">
        <v>0</v>
      </c>
      <c r="W172" s="140">
        <f>V172*K172</f>
        <v>0</v>
      </c>
      <c r="X172" s="140">
        <v>0</v>
      </c>
      <c r="Y172" s="140">
        <f>X172*K172</f>
        <v>0</v>
      </c>
      <c r="Z172" s="140">
        <v>0</v>
      </c>
      <c r="AA172" s="141">
        <f>Z172*K172</f>
        <v>0</v>
      </c>
      <c r="AR172" s="19" t="s">
        <v>278</v>
      </c>
      <c r="AT172" s="19" t="s">
        <v>126</v>
      </c>
      <c r="AU172" s="19" t="s">
        <v>89</v>
      </c>
      <c r="AY172" s="19" t="s">
        <v>125</v>
      </c>
      <c r="BE172" s="142">
        <f>IF(U172="základní",N172,0)</f>
        <v>0</v>
      </c>
      <c r="BF172" s="142">
        <f>IF(U172="snížená",N172,0)</f>
        <v>0</v>
      </c>
      <c r="BG172" s="142">
        <f>IF(U172="zákl. přenesená",N172,0)</f>
        <v>0</v>
      </c>
      <c r="BH172" s="142">
        <f>IF(U172="sníž. přenesená",N172,0)</f>
        <v>0</v>
      </c>
      <c r="BI172" s="142">
        <f>IF(U172="nulová",N172,0)</f>
        <v>0</v>
      </c>
      <c r="BJ172" s="19" t="s">
        <v>78</v>
      </c>
      <c r="BK172" s="142">
        <f>ROUND(L172*K172,2)</f>
        <v>0</v>
      </c>
      <c r="BL172" s="19" t="s">
        <v>278</v>
      </c>
      <c r="BM172" s="19" t="s">
        <v>287</v>
      </c>
    </row>
    <row r="173" spans="2:65" s="1" customFormat="1" ht="16.5" customHeight="1">
      <c r="B173" s="133"/>
      <c r="C173" s="134">
        <v>39</v>
      </c>
      <c r="D173" s="134" t="s">
        <v>126</v>
      </c>
      <c r="E173" s="135" t="s">
        <v>292</v>
      </c>
      <c r="F173" s="200" t="s">
        <v>293</v>
      </c>
      <c r="G173" s="200"/>
      <c r="H173" s="200"/>
      <c r="I173" s="200"/>
      <c r="J173" s="136" t="s">
        <v>138</v>
      </c>
      <c r="K173" s="137">
        <v>1</v>
      </c>
      <c r="L173" s="201">
        <v>0</v>
      </c>
      <c r="M173" s="201"/>
      <c r="N173" s="201">
        <f>ROUND(L173*K173,2)</f>
        <v>0</v>
      </c>
      <c r="O173" s="201"/>
      <c r="P173" s="201"/>
      <c r="Q173" s="201"/>
      <c r="R173" s="138"/>
      <c r="T173" s="139" t="s">
        <v>5</v>
      </c>
      <c r="U173" s="41" t="s">
        <v>38</v>
      </c>
      <c r="V173" s="140">
        <v>0</v>
      </c>
      <c r="W173" s="140">
        <f>V173*K173</f>
        <v>0</v>
      </c>
      <c r="X173" s="140">
        <v>0</v>
      </c>
      <c r="Y173" s="140">
        <f>X173*K173</f>
        <v>0</v>
      </c>
      <c r="Z173" s="140">
        <v>0</v>
      </c>
      <c r="AA173" s="141">
        <f>Z173*K173</f>
        <v>0</v>
      </c>
      <c r="AR173" s="19" t="s">
        <v>278</v>
      </c>
      <c r="AT173" s="19" t="s">
        <v>126</v>
      </c>
      <c r="AU173" s="19" t="s">
        <v>89</v>
      </c>
      <c r="AY173" s="19" t="s">
        <v>125</v>
      </c>
      <c r="BE173" s="142">
        <f>IF(U173="základní",N173,0)</f>
        <v>0</v>
      </c>
      <c r="BF173" s="142">
        <f>IF(U173="snížená",N173,0)</f>
        <v>0</v>
      </c>
      <c r="BG173" s="142">
        <f>IF(U173="zákl. přenesená",N173,0)</f>
        <v>0</v>
      </c>
      <c r="BH173" s="142">
        <f>IF(U173="sníž. přenesená",N173,0)</f>
        <v>0</v>
      </c>
      <c r="BI173" s="142">
        <f>IF(U173="nulová",N173,0)</f>
        <v>0</v>
      </c>
      <c r="BJ173" s="19" t="s">
        <v>78</v>
      </c>
      <c r="BK173" s="142">
        <f>ROUND(L173*K173,2)</f>
        <v>0</v>
      </c>
      <c r="BL173" s="19" t="s">
        <v>278</v>
      </c>
      <c r="BM173" s="19" t="s">
        <v>287</v>
      </c>
    </row>
    <row r="174" spans="2:65" s="9" customFormat="1" ht="29.85" customHeight="1">
      <c r="B174" s="122"/>
      <c r="C174" s="123"/>
      <c r="D174" s="132" t="s">
        <v>109</v>
      </c>
      <c r="E174" s="132"/>
      <c r="F174" s="132"/>
      <c r="G174" s="132"/>
      <c r="H174" s="132"/>
      <c r="I174" s="132"/>
      <c r="J174" s="132"/>
      <c r="K174" s="132"/>
      <c r="L174" s="132"/>
      <c r="M174" s="132"/>
      <c r="N174" s="208">
        <f>BK174</f>
        <v>0</v>
      </c>
      <c r="O174" s="209"/>
      <c r="P174" s="209"/>
      <c r="Q174" s="209"/>
      <c r="R174" s="125"/>
      <c r="T174" s="126"/>
      <c r="U174" s="123"/>
      <c r="V174" s="123"/>
      <c r="W174" s="127">
        <f>W175</f>
        <v>0</v>
      </c>
      <c r="X174" s="123"/>
      <c r="Y174" s="127">
        <f>Y175</f>
        <v>0</v>
      </c>
      <c r="Z174" s="123"/>
      <c r="AA174" s="128">
        <f>AA175</f>
        <v>0</v>
      </c>
      <c r="AR174" s="129" t="s">
        <v>147</v>
      </c>
      <c r="AT174" s="130" t="s">
        <v>72</v>
      </c>
      <c r="AU174" s="130" t="s">
        <v>78</v>
      </c>
      <c r="AY174" s="129" t="s">
        <v>125</v>
      </c>
      <c r="BK174" s="131">
        <f>BK175</f>
        <v>0</v>
      </c>
    </row>
    <row r="175" spans="2:65" s="1" customFormat="1" ht="16.5" customHeight="1">
      <c r="B175" s="133"/>
      <c r="C175" s="134" t="s">
        <v>288</v>
      </c>
      <c r="D175" s="134" t="s">
        <v>126</v>
      </c>
      <c r="E175" s="135" t="s">
        <v>289</v>
      </c>
      <c r="F175" s="200" t="s">
        <v>290</v>
      </c>
      <c r="G175" s="200"/>
      <c r="H175" s="200"/>
      <c r="I175" s="200"/>
      <c r="J175" s="136" t="s">
        <v>138</v>
      </c>
      <c r="K175" s="137">
        <v>1</v>
      </c>
      <c r="L175" s="201">
        <v>0</v>
      </c>
      <c r="M175" s="201"/>
      <c r="N175" s="201">
        <f>ROUND(L175*K175,2)</f>
        <v>0</v>
      </c>
      <c r="O175" s="201"/>
      <c r="P175" s="201"/>
      <c r="Q175" s="201"/>
      <c r="R175" s="138"/>
      <c r="T175" s="139" t="s">
        <v>5</v>
      </c>
      <c r="U175" s="155" t="s">
        <v>38</v>
      </c>
      <c r="V175" s="156">
        <v>0</v>
      </c>
      <c r="W175" s="156">
        <f>V175*K175</f>
        <v>0</v>
      </c>
      <c r="X175" s="156">
        <v>0</v>
      </c>
      <c r="Y175" s="156">
        <f>X175*K175</f>
        <v>0</v>
      </c>
      <c r="Z175" s="156">
        <v>0</v>
      </c>
      <c r="AA175" s="157">
        <f>Z175*K175</f>
        <v>0</v>
      </c>
      <c r="AR175" s="19" t="s">
        <v>278</v>
      </c>
      <c r="AT175" s="19" t="s">
        <v>126</v>
      </c>
      <c r="AU175" s="19" t="s">
        <v>89</v>
      </c>
      <c r="AY175" s="19" t="s">
        <v>125</v>
      </c>
      <c r="BE175" s="142">
        <f>IF(U175="základní",N175,0)</f>
        <v>0</v>
      </c>
      <c r="BF175" s="142">
        <f>IF(U175="snížená",N175,0)</f>
        <v>0</v>
      </c>
      <c r="BG175" s="142">
        <f>IF(U175="zákl. přenesená",N175,0)</f>
        <v>0</v>
      </c>
      <c r="BH175" s="142">
        <f>IF(U175="sníž. přenesená",N175,0)</f>
        <v>0</v>
      </c>
      <c r="BI175" s="142">
        <f>IF(U175="nulová",N175,0)</f>
        <v>0</v>
      </c>
      <c r="BJ175" s="19" t="s">
        <v>78</v>
      </c>
      <c r="BK175" s="142">
        <f>ROUND(L175*K175,2)</f>
        <v>0</v>
      </c>
      <c r="BL175" s="19" t="s">
        <v>278</v>
      </c>
      <c r="BM175" s="19" t="s">
        <v>291</v>
      </c>
    </row>
    <row r="176" spans="2:65" s="1" customFormat="1" ht="6.9" customHeight="1">
      <c r="B176" s="56"/>
      <c r="C176" s="57"/>
      <c r="D176" s="57"/>
      <c r="E176" s="57"/>
      <c r="F176" s="57"/>
      <c r="G176" s="57"/>
      <c r="H176" s="57"/>
      <c r="I176" s="57"/>
      <c r="J176" s="57"/>
      <c r="K176" s="57"/>
      <c r="L176" s="57"/>
      <c r="M176" s="57"/>
      <c r="N176" s="57"/>
      <c r="O176" s="57"/>
      <c r="P176" s="57"/>
      <c r="Q176" s="57"/>
      <c r="R176" s="58"/>
    </row>
  </sheetData>
  <mergeCells count="196">
    <mergeCell ref="C2:Q2"/>
    <mergeCell ref="C4:Q4"/>
    <mergeCell ref="F6:P6"/>
    <mergeCell ref="O8:P8"/>
    <mergeCell ref="O10:P10"/>
    <mergeCell ref="O11:P11"/>
    <mergeCell ref="O13:P13"/>
    <mergeCell ref="O14:P14"/>
    <mergeCell ref="O16:P16"/>
    <mergeCell ref="O17:P17"/>
    <mergeCell ref="O19:P19"/>
    <mergeCell ref="O20:P20"/>
    <mergeCell ref="E23:L23"/>
    <mergeCell ref="M26:P26"/>
    <mergeCell ref="M27:P27"/>
    <mergeCell ref="M29:P29"/>
    <mergeCell ref="H31:J31"/>
    <mergeCell ref="M31:P31"/>
    <mergeCell ref="H32:J32"/>
    <mergeCell ref="M32:P32"/>
    <mergeCell ref="H33:J33"/>
    <mergeCell ref="M33:P33"/>
    <mergeCell ref="H34:J34"/>
    <mergeCell ref="M34:P34"/>
    <mergeCell ref="H35:J35"/>
    <mergeCell ref="M35:P35"/>
    <mergeCell ref="L37:P37"/>
    <mergeCell ref="C76:Q76"/>
    <mergeCell ref="F78:P78"/>
    <mergeCell ref="M80:P80"/>
    <mergeCell ref="M82:Q82"/>
    <mergeCell ref="M83:Q83"/>
    <mergeCell ref="C85:G85"/>
    <mergeCell ref="N85:Q85"/>
    <mergeCell ref="N87:Q87"/>
    <mergeCell ref="N88:Q88"/>
    <mergeCell ref="N89:Q89"/>
    <mergeCell ref="N90:Q90"/>
    <mergeCell ref="N91:Q91"/>
    <mergeCell ref="N92:Q92"/>
    <mergeCell ref="N93:Q93"/>
    <mergeCell ref="N94:Q94"/>
    <mergeCell ref="N95:Q95"/>
    <mergeCell ref="N96:Q96"/>
    <mergeCell ref="N97:Q97"/>
    <mergeCell ref="N98:Q98"/>
    <mergeCell ref="N99:Q99"/>
    <mergeCell ref="N101:Q101"/>
    <mergeCell ref="L103:Q103"/>
    <mergeCell ref="C109:Q109"/>
    <mergeCell ref="F111:P111"/>
    <mergeCell ref="M113:P113"/>
    <mergeCell ref="M115:Q115"/>
    <mergeCell ref="M116:Q116"/>
    <mergeCell ref="F118:I118"/>
    <mergeCell ref="L118:M118"/>
    <mergeCell ref="N118:Q118"/>
    <mergeCell ref="F122:I122"/>
    <mergeCell ref="L122:M122"/>
    <mergeCell ref="N122:Q122"/>
    <mergeCell ref="F124:I124"/>
    <mergeCell ref="L124:M124"/>
    <mergeCell ref="N124:Q124"/>
    <mergeCell ref="F126:I126"/>
    <mergeCell ref="L126:M126"/>
    <mergeCell ref="N126:Q126"/>
    <mergeCell ref="F129:I129"/>
    <mergeCell ref="L129:M129"/>
    <mergeCell ref="N129:Q129"/>
    <mergeCell ref="F130:I130"/>
    <mergeCell ref="F131:I131"/>
    <mergeCell ref="L131:M131"/>
    <mergeCell ref="N131:Q131"/>
    <mergeCell ref="F132:I132"/>
    <mergeCell ref="L132:M132"/>
    <mergeCell ref="N132:Q132"/>
    <mergeCell ref="F133:I133"/>
    <mergeCell ref="L133:M133"/>
    <mergeCell ref="N133:Q133"/>
    <mergeCell ref="F134:I134"/>
    <mergeCell ref="F135:I135"/>
    <mergeCell ref="L135:M135"/>
    <mergeCell ref="N135:Q135"/>
    <mergeCell ref="F136:I136"/>
    <mergeCell ref="L136:M136"/>
    <mergeCell ref="N136:Q136"/>
    <mergeCell ref="F137:I137"/>
    <mergeCell ref="L137:M137"/>
    <mergeCell ref="N137:Q137"/>
    <mergeCell ref="F138:I138"/>
    <mergeCell ref="L138:M138"/>
    <mergeCell ref="N138:Q138"/>
    <mergeCell ref="F141:I141"/>
    <mergeCell ref="L141:M141"/>
    <mergeCell ref="N141:Q141"/>
    <mergeCell ref="F142:I142"/>
    <mergeCell ref="L142:M142"/>
    <mergeCell ref="N142:Q142"/>
    <mergeCell ref="F143:I143"/>
    <mergeCell ref="L143:M143"/>
    <mergeCell ref="N143:Q143"/>
    <mergeCell ref="F144:I144"/>
    <mergeCell ref="L144:M144"/>
    <mergeCell ref="N144:Q144"/>
    <mergeCell ref="F145:I145"/>
    <mergeCell ref="L145:M145"/>
    <mergeCell ref="N145:Q145"/>
    <mergeCell ref="F146:I146"/>
    <mergeCell ref="L146:M146"/>
    <mergeCell ref="N146:Q146"/>
    <mergeCell ref="F147:I147"/>
    <mergeCell ref="L147:M147"/>
    <mergeCell ref="N147:Q147"/>
    <mergeCell ref="F148:I148"/>
    <mergeCell ref="L148:M148"/>
    <mergeCell ref="N148:Q148"/>
    <mergeCell ref="F149:I149"/>
    <mergeCell ref="L149:M149"/>
    <mergeCell ref="N149:Q149"/>
    <mergeCell ref="F150:I150"/>
    <mergeCell ref="L150:M150"/>
    <mergeCell ref="N150:Q150"/>
    <mergeCell ref="F151:I151"/>
    <mergeCell ref="L151:M151"/>
    <mergeCell ref="N151:Q151"/>
    <mergeCell ref="F152:I152"/>
    <mergeCell ref="L152:M152"/>
    <mergeCell ref="N152:Q152"/>
    <mergeCell ref="F153:I153"/>
    <mergeCell ref="L153:M153"/>
    <mergeCell ref="N153:Q153"/>
    <mergeCell ref="F154:I154"/>
    <mergeCell ref="L154:M154"/>
    <mergeCell ref="N154:Q154"/>
    <mergeCell ref="F155:I155"/>
    <mergeCell ref="L155:M155"/>
    <mergeCell ref="N155:Q155"/>
    <mergeCell ref="F157:I157"/>
    <mergeCell ref="L157:M157"/>
    <mergeCell ref="N157:Q157"/>
    <mergeCell ref="F158:I158"/>
    <mergeCell ref="L158:M158"/>
    <mergeCell ref="N158:Q158"/>
    <mergeCell ref="F159:I159"/>
    <mergeCell ref="F160:I160"/>
    <mergeCell ref="L160:M160"/>
    <mergeCell ref="N160:Q160"/>
    <mergeCell ref="F161:I161"/>
    <mergeCell ref="L161:M161"/>
    <mergeCell ref="N161:Q161"/>
    <mergeCell ref="F162:I162"/>
    <mergeCell ref="F163:I163"/>
    <mergeCell ref="L163:M163"/>
    <mergeCell ref="N163:Q163"/>
    <mergeCell ref="F164:I164"/>
    <mergeCell ref="L164:M164"/>
    <mergeCell ref="N164:Q164"/>
    <mergeCell ref="F173:I173"/>
    <mergeCell ref="L173:M173"/>
    <mergeCell ref="N173:Q173"/>
    <mergeCell ref="F165:I165"/>
    <mergeCell ref="L165:M165"/>
    <mergeCell ref="N165:Q165"/>
    <mergeCell ref="F166:I166"/>
    <mergeCell ref="L166:M166"/>
    <mergeCell ref="N166:Q166"/>
    <mergeCell ref="F167:I167"/>
    <mergeCell ref="L167:M167"/>
    <mergeCell ref="N167:Q167"/>
    <mergeCell ref="F172:I172"/>
    <mergeCell ref="L172:M172"/>
    <mergeCell ref="N172:Q172"/>
    <mergeCell ref="H1:K1"/>
    <mergeCell ref="S2:AC2"/>
    <mergeCell ref="F175:I175"/>
    <mergeCell ref="L175:M175"/>
    <mergeCell ref="N175:Q175"/>
    <mergeCell ref="N119:Q119"/>
    <mergeCell ref="N120:Q120"/>
    <mergeCell ref="N121:Q121"/>
    <mergeCell ref="N123:Q123"/>
    <mergeCell ref="N125:Q125"/>
    <mergeCell ref="N127:Q127"/>
    <mergeCell ref="N128:Q128"/>
    <mergeCell ref="N139:Q139"/>
    <mergeCell ref="N140:Q140"/>
    <mergeCell ref="N156:Q156"/>
    <mergeCell ref="N168:Q168"/>
    <mergeCell ref="N169:Q169"/>
    <mergeCell ref="N174:Q174"/>
    <mergeCell ref="F170:I170"/>
    <mergeCell ref="L170:M170"/>
    <mergeCell ref="N170:Q170"/>
    <mergeCell ref="F171:I171"/>
    <mergeCell ref="L171:M171"/>
    <mergeCell ref="N171:Q171"/>
  </mergeCells>
  <hyperlinks>
    <hyperlink ref="F1:G1" location="C2" display="1) Krycí list rozpočtu" xr:uid="{00000000-0004-0000-0100-000000000000}"/>
    <hyperlink ref="H1:K1" location="C85" display="2) Rekapitulace rozpočtu" xr:uid="{00000000-0004-0000-0100-000001000000}"/>
    <hyperlink ref="L1" location="C118" display="3) Rozpočet" xr:uid="{00000000-0004-0000-0100-000002000000}"/>
    <hyperlink ref="S1:T1" location="'Rekapitulace stavby'!C2" display="Rekapitulace stavby" xr:uid="{00000000-0004-0000-0100-000003000000}"/>
  </hyperlinks>
  <pageMargins left="0.58333330000000005" right="0.58333330000000005" top="0.5" bottom="0.46666669999999999" header="0" footer="0"/>
  <pageSetup paperSize="9" fitToHeight="100" blackAndWhite="1"/>
  <headerFooter>
    <oddFooter>&amp;CStrana &amp;P z &amp;N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4</vt:i4>
      </vt:variant>
    </vt:vector>
  </HeadingPairs>
  <TitlesOfParts>
    <vt:vector size="6" baseType="lpstr">
      <vt:lpstr>Rekapitulace stavby</vt:lpstr>
      <vt:lpstr>190107 - Vo Kostomlaty</vt:lpstr>
      <vt:lpstr>'190107 - Vo Kostomlaty'!Názvy_tisku</vt:lpstr>
      <vt:lpstr>'Rekapitulace stavby'!Názvy_tisku</vt:lpstr>
      <vt:lpstr>'190107 - Vo Kostomlaty'!Oblast_tisku</vt:lpstr>
      <vt:lpstr>'Rekapitulace stavby'!Oblast_tisku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rozpočet</dc:creator>
  <cp:lastModifiedBy>bcjir</cp:lastModifiedBy>
  <dcterms:created xsi:type="dcterms:W3CDTF">2019-01-18T08:58:09Z</dcterms:created>
  <dcterms:modified xsi:type="dcterms:W3CDTF">2019-05-01T15:49:55Z</dcterms:modified>
</cp:coreProperties>
</file>