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40" windowWidth="17895" windowHeight="7365"/>
  </bookViews>
  <sheets>
    <sheet name="Rekapitulace stavby" sheetId="1" r:id="rId1"/>
    <sheet name="1 - Zateplení domu č.p.5,..." sheetId="2" r:id="rId2"/>
    <sheet name="Pokyny pro vyplnění" sheetId="3" r:id="rId3"/>
  </sheets>
  <definedNames>
    <definedName name="_xlnm._FilterDatabase" localSheetId="1" hidden="1">'1 - Zateplení domu č.p.5,...'!$C$106:$K$1270</definedName>
    <definedName name="_xlnm.Print_Titles" localSheetId="1">'1 - Zateplení domu č.p.5,...'!$106:$106</definedName>
    <definedName name="_xlnm.Print_Titles" localSheetId="0">'Rekapitulace stavby'!$52:$52</definedName>
    <definedName name="_xlnm.Print_Area" localSheetId="1">'1 - Zateplení domu č.p.5,...'!$C$4:$J$39,'1 - Zateplení domu č.p.5,...'!$C$45:$J$88,'1 - Zateplení domu č.p.5,...'!$C$94:$K$1270</definedName>
    <definedName name="_xlnm.Print_Area" localSheetId="2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stavby'!$C$42:$AQ$56</definedName>
  </definedNames>
  <calcPr calcId="145621"/>
</workbook>
</file>

<file path=xl/calcChain.xml><?xml version="1.0" encoding="utf-8"?>
<calcChain xmlns="http://schemas.openxmlformats.org/spreadsheetml/2006/main">
  <c r="J37" i="2" l="1"/>
  <c r="J36" i="2"/>
  <c r="AY55" i="1"/>
  <c r="J35" i="2"/>
  <c r="AX55" i="1"/>
  <c r="BI1269" i="2"/>
  <c r="BH1269" i="2"/>
  <c r="BG1269" i="2"/>
  <c r="BE1269" i="2"/>
  <c r="T1269" i="2"/>
  <c r="T1268" i="2"/>
  <c r="T1267" i="2" s="1"/>
  <c r="R1269" i="2"/>
  <c r="R1268" i="2" s="1"/>
  <c r="R1267" i="2" s="1"/>
  <c r="P1269" i="2"/>
  <c r="P1268" i="2"/>
  <c r="P1267" i="2" s="1"/>
  <c r="BK1269" i="2"/>
  <c r="BK1268" i="2" s="1"/>
  <c r="J1269" i="2"/>
  <c r="BF1269" i="2"/>
  <c r="BI1266" i="2"/>
  <c r="BH1266" i="2"/>
  <c r="BG1266" i="2"/>
  <c r="BE1266" i="2"/>
  <c r="T1266" i="2"/>
  <c r="T1265" i="2"/>
  <c r="R1266" i="2"/>
  <c r="R1265" i="2"/>
  <c r="P1266" i="2"/>
  <c r="P1265" i="2"/>
  <c r="BK1266" i="2"/>
  <c r="BK1265" i="2"/>
  <c r="J1265" i="2" s="1"/>
  <c r="J85" i="2" s="1"/>
  <c r="J1266" i="2"/>
  <c r="BF1266" i="2" s="1"/>
  <c r="BI1251" i="2"/>
  <c r="BH1251" i="2"/>
  <c r="BG1251" i="2"/>
  <c r="BE1251" i="2"/>
  <c r="T1251" i="2"/>
  <c r="R1251" i="2"/>
  <c r="P1251" i="2"/>
  <c r="BK1251" i="2"/>
  <c r="J1251" i="2"/>
  <c r="BF1251" i="2"/>
  <c r="BI1249" i="2"/>
  <c r="BH1249" i="2"/>
  <c r="BG1249" i="2"/>
  <c r="BE1249" i="2"/>
  <c r="T1249" i="2"/>
  <c r="R1249" i="2"/>
  <c r="P1249" i="2"/>
  <c r="BK1249" i="2"/>
  <c r="J1249" i="2"/>
  <c r="BF1249" i="2"/>
  <c r="BI1239" i="2"/>
  <c r="BH1239" i="2"/>
  <c r="BG1239" i="2"/>
  <c r="BE1239" i="2"/>
  <c r="T1239" i="2"/>
  <c r="R1239" i="2"/>
  <c r="P1239" i="2"/>
  <c r="BK1239" i="2"/>
  <c r="J1239" i="2"/>
  <c r="BF1239" i="2"/>
  <c r="BI1229" i="2"/>
  <c r="BH1229" i="2"/>
  <c r="BG1229" i="2"/>
  <c r="BE1229" i="2"/>
  <c r="T1229" i="2"/>
  <c r="R1229" i="2"/>
  <c r="P1229" i="2"/>
  <c r="BK1229" i="2"/>
  <c r="J1229" i="2"/>
  <c r="BF1229" i="2"/>
  <c r="BI1222" i="2"/>
  <c r="BH1222" i="2"/>
  <c r="BG1222" i="2"/>
  <c r="BE1222" i="2"/>
  <c r="T1222" i="2"/>
  <c r="R1222" i="2"/>
  <c r="P1222" i="2"/>
  <c r="BK1222" i="2"/>
  <c r="J1222" i="2"/>
  <c r="BF1222" i="2"/>
  <c r="BI1220" i="2"/>
  <c r="BH1220" i="2"/>
  <c r="BG1220" i="2"/>
  <c r="BE1220" i="2"/>
  <c r="T1220" i="2"/>
  <c r="R1220" i="2"/>
  <c r="P1220" i="2"/>
  <c r="BK1220" i="2"/>
  <c r="J1220" i="2"/>
  <c r="BF1220" i="2"/>
  <c r="BI1213" i="2"/>
  <c r="BH1213" i="2"/>
  <c r="BG1213" i="2"/>
  <c r="BE1213" i="2"/>
  <c r="T1213" i="2"/>
  <c r="R1213" i="2"/>
  <c r="P1213" i="2"/>
  <c r="BK1213" i="2"/>
  <c r="J1213" i="2"/>
  <c r="BF1213" i="2"/>
  <c r="BI1211" i="2"/>
  <c r="BH1211" i="2"/>
  <c r="BG1211" i="2"/>
  <c r="BE1211" i="2"/>
  <c r="T1211" i="2"/>
  <c r="R1211" i="2"/>
  <c r="P1211" i="2"/>
  <c r="BK1211" i="2"/>
  <c r="J1211" i="2"/>
  <c r="BF1211" i="2"/>
  <c r="BI1209" i="2"/>
  <c r="BH1209" i="2"/>
  <c r="BG1209" i="2"/>
  <c r="BE1209" i="2"/>
  <c r="T1209" i="2"/>
  <c r="R1209" i="2"/>
  <c r="P1209" i="2"/>
  <c r="BK1209" i="2"/>
  <c r="J1209" i="2"/>
  <c r="BF1209" i="2"/>
  <c r="BI1207" i="2"/>
  <c r="BH1207" i="2"/>
  <c r="BG1207" i="2"/>
  <c r="BE1207" i="2"/>
  <c r="T1207" i="2"/>
  <c r="R1207" i="2"/>
  <c r="P1207" i="2"/>
  <c r="BK1207" i="2"/>
  <c r="J1207" i="2"/>
  <c r="BF1207" i="2"/>
  <c r="BI1204" i="2"/>
  <c r="BH1204" i="2"/>
  <c r="BG1204" i="2"/>
  <c r="BE1204" i="2"/>
  <c r="T1204" i="2"/>
  <c r="R1204" i="2"/>
  <c r="P1204" i="2"/>
  <c r="BK1204" i="2"/>
  <c r="J1204" i="2"/>
  <c r="BF1204" i="2"/>
  <c r="BI1201" i="2"/>
  <c r="BH1201" i="2"/>
  <c r="BG1201" i="2"/>
  <c r="BE1201" i="2"/>
  <c r="T1201" i="2"/>
  <c r="T1200" i="2"/>
  <c r="R1201" i="2"/>
  <c r="R1200" i="2"/>
  <c r="P1201" i="2"/>
  <c r="P1200" i="2"/>
  <c r="BK1201" i="2"/>
  <c r="BK1200" i="2"/>
  <c r="J1200" i="2" s="1"/>
  <c r="J84" i="2" s="1"/>
  <c r="J1201" i="2"/>
  <c r="BF1201" i="2" s="1"/>
  <c r="BI1196" i="2"/>
  <c r="BH1196" i="2"/>
  <c r="BG1196" i="2"/>
  <c r="BE1196" i="2"/>
  <c r="T1196" i="2"/>
  <c r="R1196" i="2"/>
  <c r="P1196" i="2"/>
  <c r="BK1196" i="2"/>
  <c r="J1196" i="2"/>
  <c r="BF1196" i="2"/>
  <c r="BI1192" i="2"/>
  <c r="BH1192" i="2"/>
  <c r="BG1192" i="2"/>
  <c r="BE1192" i="2"/>
  <c r="T1192" i="2"/>
  <c r="T1191" i="2"/>
  <c r="R1192" i="2"/>
  <c r="R1191" i="2"/>
  <c r="P1192" i="2"/>
  <c r="P1191" i="2"/>
  <c r="BK1192" i="2"/>
  <c r="BK1191" i="2"/>
  <c r="J1191" i="2" s="1"/>
  <c r="J83" i="2" s="1"/>
  <c r="J1192" i="2"/>
  <c r="BF1192" i="2" s="1"/>
  <c r="BI1187" i="2"/>
  <c r="BH1187" i="2"/>
  <c r="BG1187" i="2"/>
  <c r="BE1187" i="2"/>
  <c r="T1187" i="2"/>
  <c r="R1187" i="2"/>
  <c r="P1187" i="2"/>
  <c r="BK1187" i="2"/>
  <c r="J1187" i="2"/>
  <c r="BF1187" i="2"/>
  <c r="BI1180" i="2"/>
  <c r="BH1180" i="2"/>
  <c r="BG1180" i="2"/>
  <c r="BE1180" i="2"/>
  <c r="T1180" i="2"/>
  <c r="R1180" i="2"/>
  <c r="P1180" i="2"/>
  <c r="BK1180" i="2"/>
  <c r="J1180" i="2"/>
  <c r="BF1180" i="2"/>
  <c r="BI1178" i="2"/>
  <c r="BH1178" i="2"/>
  <c r="BG1178" i="2"/>
  <c r="BE1178" i="2"/>
  <c r="T1178" i="2"/>
  <c r="R1178" i="2"/>
  <c r="P1178" i="2"/>
  <c r="BK1178" i="2"/>
  <c r="J1178" i="2"/>
  <c r="BF1178" i="2"/>
  <c r="BI1176" i="2"/>
  <c r="BH1176" i="2"/>
  <c r="BG1176" i="2"/>
  <c r="BE1176" i="2"/>
  <c r="T1176" i="2"/>
  <c r="R1176" i="2"/>
  <c r="P1176" i="2"/>
  <c r="BK1176" i="2"/>
  <c r="J1176" i="2"/>
  <c r="BF1176" i="2"/>
  <c r="BI1170" i="2"/>
  <c r="BH1170" i="2"/>
  <c r="BG1170" i="2"/>
  <c r="BE1170" i="2"/>
  <c r="T1170" i="2"/>
  <c r="T1169" i="2"/>
  <c r="R1170" i="2"/>
  <c r="R1169" i="2"/>
  <c r="P1170" i="2"/>
  <c r="P1169" i="2"/>
  <c r="BK1170" i="2"/>
  <c r="BK1169" i="2"/>
  <c r="J1169" i="2" s="1"/>
  <c r="J82" i="2" s="1"/>
  <c r="J1170" i="2"/>
  <c r="BF1170" i="2" s="1"/>
  <c r="BI1167" i="2"/>
  <c r="BH1167" i="2"/>
  <c r="BG1167" i="2"/>
  <c r="BE1167" i="2"/>
  <c r="T1167" i="2"/>
  <c r="R1167" i="2"/>
  <c r="P1167" i="2"/>
  <c r="BK1167" i="2"/>
  <c r="J1167" i="2"/>
  <c r="BF1167" i="2"/>
  <c r="BI1165" i="2"/>
  <c r="BH1165" i="2"/>
  <c r="BG1165" i="2"/>
  <c r="BE1165" i="2"/>
  <c r="T1165" i="2"/>
  <c r="R1165" i="2"/>
  <c r="P1165" i="2"/>
  <c r="BK1165" i="2"/>
  <c r="J1165" i="2"/>
  <c r="BF1165" i="2"/>
  <c r="BI1159" i="2"/>
  <c r="BH1159" i="2"/>
  <c r="BG1159" i="2"/>
  <c r="BE1159" i="2"/>
  <c r="T1159" i="2"/>
  <c r="T1158" i="2"/>
  <c r="R1159" i="2"/>
  <c r="R1158" i="2"/>
  <c r="P1159" i="2"/>
  <c r="P1158" i="2"/>
  <c r="BK1159" i="2"/>
  <c r="BK1158" i="2"/>
  <c r="J1158" i="2" s="1"/>
  <c r="J81" i="2" s="1"/>
  <c r="J1159" i="2"/>
  <c r="BF1159" i="2" s="1"/>
  <c r="BI1156" i="2"/>
  <c r="BH1156" i="2"/>
  <c r="BG1156" i="2"/>
  <c r="BE1156" i="2"/>
  <c r="T1156" i="2"/>
  <c r="R1156" i="2"/>
  <c r="P1156" i="2"/>
  <c r="BK1156" i="2"/>
  <c r="J1156" i="2"/>
  <c r="BF1156" i="2"/>
  <c r="BI1155" i="2"/>
  <c r="BH1155" i="2"/>
  <c r="BG1155" i="2"/>
  <c r="BE1155" i="2"/>
  <c r="T1155" i="2"/>
  <c r="R1155" i="2"/>
  <c r="P1155" i="2"/>
  <c r="BK1155" i="2"/>
  <c r="J1155" i="2"/>
  <c r="BF1155" i="2"/>
  <c r="BI1154" i="2"/>
  <c r="BH1154" i="2"/>
  <c r="BG1154" i="2"/>
  <c r="BE1154" i="2"/>
  <c r="T1154" i="2"/>
  <c r="R1154" i="2"/>
  <c r="P1154" i="2"/>
  <c r="BK1154" i="2"/>
  <c r="J1154" i="2"/>
  <c r="BF1154" i="2"/>
  <c r="BI1153" i="2"/>
  <c r="BH1153" i="2"/>
  <c r="BG1153" i="2"/>
  <c r="BE1153" i="2"/>
  <c r="T1153" i="2"/>
  <c r="R1153" i="2"/>
  <c r="P1153" i="2"/>
  <c r="BK1153" i="2"/>
  <c r="J1153" i="2"/>
  <c r="BF1153" i="2"/>
  <c r="BI1152" i="2"/>
  <c r="BH1152" i="2"/>
  <c r="BG1152" i="2"/>
  <c r="BE1152" i="2"/>
  <c r="T1152" i="2"/>
  <c r="R1152" i="2"/>
  <c r="P1152" i="2"/>
  <c r="BK1152" i="2"/>
  <c r="J1152" i="2"/>
  <c r="BF1152" i="2"/>
  <c r="BI1151" i="2"/>
  <c r="BH1151" i="2"/>
  <c r="BG1151" i="2"/>
  <c r="BE1151" i="2"/>
  <c r="T1151" i="2"/>
  <c r="R1151" i="2"/>
  <c r="P1151" i="2"/>
  <c r="BK1151" i="2"/>
  <c r="J1151" i="2"/>
  <c r="BF1151" i="2"/>
  <c r="BI1143" i="2"/>
  <c r="BH1143" i="2"/>
  <c r="BG1143" i="2"/>
  <c r="BE1143" i="2"/>
  <c r="T1143" i="2"/>
  <c r="R1143" i="2"/>
  <c r="P1143" i="2"/>
  <c r="BK1143" i="2"/>
  <c r="J1143" i="2"/>
  <c r="BF1143" i="2"/>
  <c r="BI1135" i="2"/>
  <c r="BH1135" i="2"/>
  <c r="BG1135" i="2"/>
  <c r="BE1135" i="2"/>
  <c r="T1135" i="2"/>
  <c r="R1135" i="2"/>
  <c r="P1135" i="2"/>
  <c r="BK1135" i="2"/>
  <c r="J1135" i="2"/>
  <c r="BF1135" i="2"/>
  <c r="BI1127" i="2"/>
  <c r="BH1127" i="2"/>
  <c r="BG1127" i="2"/>
  <c r="BE1127" i="2"/>
  <c r="T1127" i="2"/>
  <c r="R1127" i="2"/>
  <c r="P1127" i="2"/>
  <c r="BK1127" i="2"/>
  <c r="J1127" i="2"/>
  <c r="BF1127" i="2"/>
  <c r="BI1119" i="2"/>
  <c r="BH1119" i="2"/>
  <c r="BG1119" i="2"/>
  <c r="BE1119" i="2"/>
  <c r="T1119" i="2"/>
  <c r="R1119" i="2"/>
  <c r="P1119" i="2"/>
  <c r="BK1119" i="2"/>
  <c r="J1119" i="2"/>
  <c r="BF1119" i="2"/>
  <c r="BI1111" i="2"/>
  <c r="BH1111" i="2"/>
  <c r="BG1111" i="2"/>
  <c r="BE1111" i="2"/>
  <c r="T1111" i="2"/>
  <c r="R1111" i="2"/>
  <c r="P1111" i="2"/>
  <c r="BK1111" i="2"/>
  <c r="J1111" i="2"/>
  <c r="BF1111" i="2"/>
  <c r="BI1106" i="2"/>
  <c r="BH1106" i="2"/>
  <c r="BG1106" i="2"/>
  <c r="BE1106" i="2"/>
  <c r="T1106" i="2"/>
  <c r="T1105" i="2"/>
  <c r="R1106" i="2"/>
  <c r="R1105" i="2"/>
  <c r="P1106" i="2"/>
  <c r="P1105" i="2"/>
  <c r="BK1106" i="2"/>
  <c r="BK1105" i="2"/>
  <c r="J1105" i="2" s="1"/>
  <c r="J80" i="2" s="1"/>
  <c r="J1106" i="2"/>
  <c r="BF1106" i="2" s="1"/>
  <c r="BI1103" i="2"/>
  <c r="BH1103" i="2"/>
  <c r="BG1103" i="2"/>
  <c r="BE1103" i="2"/>
  <c r="T1103" i="2"/>
  <c r="R1103" i="2"/>
  <c r="P1103" i="2"/>
  <c r="BK1103" i="2"/>
  <c r="J1103" i="2"/>
  <c r="BF1103" i="2"/>
  <c r="BI1102" i="2"/>
  <c r="BH1102" i="2"/>
  <c r="BG1102" i="2"/>
  <c r="BE1102" i="2"/>
  <c r="T1102" i="2"/>
  <c r="R1102" i="2"/>
  <c r="P1102" i="2"/>
  <c r="BK1102" i="2"/>
  <c r="J1102" i="2"/>
  <c r="BF1102" i="2"/>
  <c r="BI1101" i="2"/>
  <c r="BH1101" i="2"/>
  <c r="BG1101" i="2"/>
  <c r="BE1101" i="2"/>
  <c r="T1101" i="2"/>
  <c r="R1101" i="2"/>
  <c r="P1101" i="2"/>
  <c r="BK1101" i="2"/>
  <c r="J1101" i="2"/>
  <c r="BF1101" i="2"/>
  <c r="BI1100" i="2"/>
  <c r="BH1100" i="2"/>
  <c r="BG1100" i="2"/>
  <c r="BE1100" i="2"/>
  <c r="T1100" i="2"/>
  <c r="R1100" i="2"/>
  <c r="P1100" i="2"/>
  <c r="BK1100" i="2"/>
  <c r="J1100" i="2"/>
  <c r="BF1100" i="2"/>
  <c r="BI1099" i="2"/>
  <c r="BH1099" i="2"/>
  <c r="BG1099" i="2"/>
  <c r="BE1099" i="2"/>
  <c r="T1099" i="2"/>
  <c r="T1098" i="2"/>
  <c r="R1099" i="2"/>
  <c r="R1098" i="2"/>
  <c r="P1099" i="2"/>
  <c r="P1098" i="2"/>
  <c r="BK1099" i="2"/>
  <c r="BK1098" i="2"/>
  <c r="J1098" i="2" s="1"/>
  <c r="J79" i="2" s="1"/>
  <c r="J1099" i="2"/>
  <c r="BF1099" i="2" s="1"/>
  <c r="BI1096" i="2"/>
  <c r="BH1096" i="2"/>
  <c r="BG1096" i="2"/>
  <c r="BE1096" i="2"/>
  <c r="T1096" i="2"/>
  <c r="R1096" i="2"/>
  <c r="P1096" i="2"/>
  <c r="BK1096" i="2"/>
  <c r="J1096" i="2"/>
  <c r="BF1096" i="2"/>
  <c r="BI1088" i="2"/>
  <c r="BH1088" i="2"/>
  <c r="BG1088" i="2"/>
  <c r="BE1088" i="2"/>
  <c r="T1088" i="2"/>
  <c r="T1087" i="2"/>
  <c r="R1088" i="2"/>
  <c r="R1087" i="2"/>
  <c r="P1088" i="2"/>
  <c r="P1087" i="2"/>
  <c r="BK1088" i="2"/>
  <c r="BK1087" i="2"/>
  <c r="J1087" i="2" s="1"/>
  <c r="J78" i="2" s="1"/>
  <c r="J1088" i="2"/>
  <c r="BF1088" i="2" s="1"/>
  <c r="BI1085" i="2"/>
  <c r="BH1085" i="2"/>
  <c r="BG1085" i="2"/>
  <c r="BE1085" i="2"/>
  <c r="T1085" i="2"/>
  <c r="R1085" i="2"/>
  <c r="P1085" i="2"/>
  <c r="BK1085" i="2"/>
  <c r="J1085" i="2"/>
  <c r="BF1085" i="2"/>
  <c r="BI1082" i="2"/>
  <c r="BH1082" i="2"/>
  <c r="BG1082" i="2"/>
  <c r="BE1082" i="2"/>
  <c r="T1082" i="2"/>
  <c r="R1082" i="2"/>
  <c r="P1082" i="2"/>
  <c r="BK1082" i="2"/>
  <c r="J1082" i="2"/>
  <c r="BF1082" i="2"/>
  <c r="BI1077" i="2"/>
  <c r="BH1077" i="2"/>
  <c r="BG1077" i="2"/>
  <c r="BE1077" i="2"/>
  <c r="T1077" i="2"/>
  <c r="R1077" i="2"/>
  <c r="P1077" i="2"/>
  <c r="BK1077" i="2"/>
  <c r="J1077" i="2"/>
  <c r="BF1077" i="2"/>
  <c r="BI1070" i="2"/>
  <c r="BH1070" i="2"/>
  <c r="BG1070" i="2"/>
  <c r="BE1070" i="2"/>
  <c r="T1070" i="2"/>
  <c r="R1070" i="2"/>
  <c r="P1070" i="2"/>
  <c r="BK1070" i="2"/>
  <c r="J1070" i="2"/>
  <c r="BF1070" i="2"/>
  <c r="BI1067" i="2"/>
  <c r="BH1067" i="2"/>
  <c r="BG1067" i="2"/>
  <c r="BE1067" i="2"/>
  <c r="T1067" i="2"/>
  <c r="R1067" i="2"/>
  <c r="P1067" i="2"/>
  <c r="BK1067" i="2"/>
  <c r="J1067" i="2"/>
  <c r="BF1067" i="2"/>
  <c r="BI1064" i="2"/>
  <c r="BH1064" i="2"/>
  <c r="BG1064" i="2"/>
  <c r="BE1064" i="2"/>
  <c r="T1064" i="2"/>
  <c r="R1064" i="2"/>
  <c r="P1064" i="2"/>
  <c r="BK1064" i="2"/>
  <c r="J1064" i="2"/>
  <c r="BF1064" i="2"/>
  <c r="BI1060" i="2"/>
  <c r="BH1060" i="2"/>
  <c r="BG1060" i="2"/>
  <c r="BE1060" i="2"/>
  <c r="T1060" i="2"/>
  <c r="R1060" i="2"/>
  <c r="P1060" i="2"/>
  <c r="BK1060" i="2"/>
  <c r="J1060" i="2"/>
  <c r="BF1060" i="2"/>
  <c r="BI1056" i="2"/>
  <c r="BH1056" i="2"/>
  <c r="BG1056" i="2"/>
  <c r="BE1056" i="2"/>
  <c r="T1056" i="2"/>
  <c r="R1056" i="2"/>
  <c r="P1056" i="2"/>
  <c r="BK1056" i="2"/>
  <c r="J1056" i="2"/>
  <c r="BF1056" i="2"/>
  <c r="BI1053" i="2"/>
  <c r="BH1053" i="2"/>
  <c r="BG1053" i="2"/>
  <c r="BE1053" i="2"/>
  <c r="T1053" i="2"/>
  <c r="R1053" i="2"/>
  <c r="P1053" i="2"/>
  <c r="BK1053" i="2"/>
  <c r="J1053" i="2"/>
  <c r="BF1053" i="2"/>
  <c r="BI1050" i="2"/>
  <c r="BH1050" i="2"/>
  <c r="BG1050" i="2"/>
  <c r="BE1050" i="2"/>
  <c r="T1050" i="2"/>
  <c r="R1050" i="2"/>
  <c r="P1050" i="2"/>
  <c r="BK1050" i="2"/>
  <c r="J1050" i="2"/>
  <c r="BF1050" i="2"/>
  <c r="BI1047" i="2"/>
  <c r="BH1047" i="2"/>
  <c r="BG1047" i="2"/>
  <c r="BE1047" i="2"/>
  <c r="T1047" i="2"/>
  <c r="R1047" i="2"/>
  <c r="P1047" i="2"/>
  <c r="BK1047" i="2"/>
  <c r="J1047" i="2"/>
  <c r="BF1047" i="2"/>
  <c r="BI1044" i="2"/>
  <c r="BH1044" i="2"/>
  <c r="BG1044" i="2"/>
  <c r="BE1044" i="2"/>
  <c r="T1044" i="2"/>
  <c r="R1044" i="2"/>
  <c r="P1044" i="2"/>
  <c r="BK1044" i="2"/>
  <c r="J1044" i="2"/>
  <c r="BF1044" i="2"/>
  <c r="BI1037" i="2"/>
  <c r="BH1037" i="2"/>
  <c r="BG1037" i="2"/>
  <c r="BE1037" i="2"/>
  <c r="T1037" i="2"/>
  <c r="T1036" i="2"/>
  <c r="R1037" i="2"/>
  <c r="R1036" i="2"/>
  <c r="P1037" i="2"/>
  <c r="P1036" i="2"/>
  <c r="BK1037" i="2"/>
  <c r="BK1036" i="2"/>
  <c r="J1036" i="2" s="1"/>
  <c r="J77" i="2" s="1"/>
  <c r="J1037" i="2"/>
  <c r="BF1037" i="2" s="1"/>
  <c r="BI1034" i="2"/>
  <c r="BH1034" i="2"/>
  <c r="BG1034" i="2"/>
  <c r="BE1034" i="2"/>
  <c r="T1034" i="2"/>
  <c r="R1034" i="2"/>
  <c r="P1034" i="2"/>
  <c r="BK1034" i="2"/>
  <c r="J1034" i="2"/>
  <c r="BF1034" i="2"/>
  <c r="BI1022" i="2"/>
  <c r="BH1022" i="2"/>
  <c r="BG1022" i="2"/>
  <c r="BE1022" i="2"/>
  <c r="T1022" i="2"/>
  <c r="R1022" i="2"/>
  <c r="P1022" i="2"/>
  <c r="BK1022" i="2"/>
  <c r="J1022" i="2"/>
  <c r="BF1022" i="2"/>
  <c r="BI1012" i="2"/>
  <c r="BH1012" i="2"/>
  <c r="BG1012" i="2"/>
  <c r="BE1012" i="2"/>
  <c r="T1012" i="2"/>
  <c r="R1012" i="2"/>
  <c r="P1012" i="2"/>
  <c r="BK1012" i="2"/>
  <c r="J1012" i="2"/>
  <c r="BF1012" i="2"/>
  <c r="BI1005" i="2"/>
  <c r="BH1005" i="2"/>
  <c r="BG1005" i="2"/>
  <c r="BE1005" i="2"/>
  <c r="T1005" i="2"/>
  <c r="T1004" i="2"/>
  <c r="R1005" i="2"/>
  <c r="R1004" i="2"/>
  <c r="P1005" i="2"/>
  <c r="P1004" i="2"/>
  <c r="BK1005" i="2"/>
  <c r="BK1004" i="2"/>
  <c r="J1004" i="2" s="1"/>
  <c r="J76" i="2" s="1"/>
  <c r="J1005" i="2"/>
  <c r="BF1005" i="2" s="1"/>
  <c r="BI1002" i="2"/>
  <c r="BH1002" i="2"/>
  <c r="BG1002" i="2"/>
  <c r="BE1002" i="2"/>
  <c r="T1002" i="2"/>
  <c r="R1002" i="2"/>
  <c r="P1002" i="2"/>
  <c r="BK1002" i="2"/>
  <c r="J1002" i="2"/>
  <c r="BF1002" i="2"/>
  <c r="BI1000" i="2"/>
  <c r="BH1000" i="2"/>
  <c r="BG1000" i="2"/>
  <c r="BE1000" i="2"/>
  <c r="T1000" i="2"/>
  <c r="R1000" i="2"/>
  <c r="P1000" i="2"/>
  <c r="BK1000" i="2"/>
  <c r="J1000" i="2"/>
  <c r="BF1000" i="2"/>
  <c r="BI992" i="2"/>
  <c r="BH992" i="2"/>
  <c r="BG992" i="2"/>
  <c r="BE992" i="2"/>
  <c r="T992" i="2"/>
  <c r="T991" i="2"/>
  <c r="R992" i="2"/>
  <c r="R991" i="2"/>
  <c r="P992" i="2"/>
  <c r="P991" i="2"/>
  <c r="BK992" i="2"/>
  <c r="BK991" i="2"/>
  <c r="J991" i="2" s="1"/>
  <c r="J75" i="2" s="1"/>
  <c r="J992" i="2"/>
  <c r="BF992" i="2" s="1"/>
  <c r="BI989" i="2"/>
  <c r="BH989" i="2"/>
  <c r="BG989" i="2"/>
  <c r="BE989" i="2"/>
  <c r="T989" i="2"/>
  <c r="R989" i="2"/>
  <c r="P989" i="2"/>
  <c r="BK989" i="2"/>
  <c r="J989" i="2"/>
  <c r="BF989" i="2"/>
  <c r="BI987" i="2"/>
  <c r="BH987" i="2"/>
  <c r="BG987" i="2"/>
  <c r="BE987" i="2"/>
  <c r="T987" i="2"/>
  <c r="R987" i="2"/>
  <c r="P987" i="2"/>
  <c r="BK987" i="2"/>
  <c r="J987" i="2"/>
  <c r="BF987" i="2"/>
  <c r="BI974" i="2"/>
  <c r="BH974" i="2"/>
  <c r="BG974" i="2"/>
  <c r="BE974" i="2"/>
  <c r="T974" i="2"/>
  <c r="R974" i="2"/>
  <c r="P974" i="2"/>
  <c r="BK974" i="2"/>
  <c r="J974" i="2"/>
  <c r="BF974" i="2"/>
  <c r="BI962" i="2"/>
  <c r="BH962" i="2"/>
  <c r="BG962" i="2"/>
  <c r="BE962" i="2"/>
  <c r="T962" i="2"/>
  <c r="R962" i="2"/>
  <c r="P962" i="2"/>
  <c r="BK962" i="2"/>
  <c r="J962" i="2"/>
  <c r="BF962" i="2"/>
  <c r="BI960" i="2"/>
  <c r="BH960" i="2"/>
  <c r="BG960" i="2"/>
  <c r="BE960" i="2"/>
  <c r="T960" i="2"/>
  <c r="R960" i="2"/>
  <c r="P960" i="2"/>
  <c r="BK960" i="2"/>
  <c r="J960" i="2"/>
  <c r="BF960" i="2"/>
  <c r="BI958" i="2"/>
  <c r="BH958" i="2"/>
  <c r="BG958" i="2"/>
  <c r="BE958" i="2"/>
  <c r="T958" i="2"/>
  <c r="R958" i="2"/>
  <c r="P958" i="2"/>
  <c r="BK958" i="2"/>
  <c r="J958" i="2"/>
  <c r="BF958" i="2"/>
  <c r="BI956" i="2"/>
  <c r="BH956" i="2"/>
  <c r="BG956" i="2"/>
  <c r="BE956" i="2"/>
  <c r="T956" i="2"/>
  <c r="R956" i="2"/>
  <c r="P956" i="2"/>
  <c r="BK956" i="2"/>
  <c r="J956" i="2"/>
  <c r="BF956" i="2"/>
  <c r="BI944" i="2"/>
  <c r="BH944" i="2"/>
  <c r="BG944" i="2"/>
  <c r="BE944" i="2"/>
  <c r="T944" i="2"/>
  <c r="R944" i="2"/>
  <c r="P944" i="2"/>
  <c r="BK944" i="2"/>
  <c r="J944" i="2"/>
  <c r="BF944" i="2"/>
  <c r="BI942" i="2"/>
  <c r="BH942" i="2"/>
  <c r="BG942" i="2"/>
  <c r="BE942" i="2"/>
  <c r="T942" i="2"/>
  <c r="R942" i="2"/>
  <c r="P942" i="2"/>
  <c r="BK942" i="2"/>
  <c r="J942" i="2"/>
  <c r="BF942" i="2"/>
  <c r="BI939" i="2"/>
  <c r="BH939" i="2"/>
  <c r="BG939" i="2"/>
  <c r="BE939" i="2"/>
  <c r="T939" i="2"/>
  <c r="R939" i="2"/>
  <c r="P939" i="2"/>
  <c r="BK939" i="2"/>
  <c r="J939" i="2"/>
  <c r="BF939" i="2"/>
  <c r="BI937" i="2"/>
  <c r="BH937" i="2"/>
  <c r="BG937" i="2"/>
  <c r="BE937" i="2"/>
  <c r="T937" i="2"/>
  <c r="R937" i="2"/>
  <c r="P937" i="2"/>
  <c r="BK937" i="2"/>
  <c r="J937" i="2"/>
  <c r="BF937" i="2"/>
  <c r="BI926" i="2"/>
  <c r="BH926" i="2"/>
  <c r="BG926" i="2"/>
  <c r="BE926" i="2"/>
  <c r="T926" i="2"/>
  <c r="R926" i="2"/>
  <c r="P926" i="2"/>
  <c r="BK926" i="2"/>
  <c r="J926" i="2"/>
  <c r="BF926" i="2"/>
  <c r="BI924" i="2"/>
  <c r="BH924" i="2"/>
  <c r="BG924" i="2"/>
  <c r="BE924" i="2"/>
  <c r="T924" i="2"/>
  <c r="R924" i="2"/>
  <c r="P924" i="2"/>
  <c r="BK924" i="2"/>
  <c r="J924" i="2"/>
  <c r="BF924" i="2"/>
  <c r="BI922" i="2"/>
  <c r="BH922" i="2"/>
  <c r="BG922" i="2"/>
  <c r="BE922" i="2"/>
  <c r="T922" i="2"/>
  <c r="R922" i="2"/>
  <c r="P922" i="2"/>
  <c r="BK922" i="2"/>
  <c r="J922" i="2"/>
  <c r="BF922" i="2"/>
  <c r="BI920" i="2"/>
  <c r="BH920" i="2"/>
  <c r="BG920" i="2"/>
  <c r="BE920" i="2"/>
  <c r="T920" i="2"/>
  <c r="R920" i="2"/>
  <c r="P920" i="2"/>
  <c r="BK920" i="2"/>
  <c r="J920" i="2"/>
  <c r="BF920" i="2"/>
  <c r="BI914" i="2"/>
  <c r="BH914" i="2"/>
  <c r="BG914" i="2"/>
  <c r="BE914" i="2"/>
  <c r="T914" i="2"/>
  <c r="R914" i="2"/>
  <c r="P914" i="2"/>
  <c r="BK914" i="2"/>
  <c r="J914" i="2"/>
  <c r="BF914" i="2"/>
  <c r="BI912" i="2"/>
  <c r="BH912" i="2"/>
  <c r="BG912" i="2"/>
  <c r="BE912" i="2"/>
  <c r="T912" i="2"/>
  <c r="R912" i="2"/>
  <c r="P912" i="2"/>
  <c r="BK912" i="2"/>
  <c r="J912" i="2"/>
  <c r="BF912" i="2"/>
  <c r="BI909" i="2"/>
  <c r="BH909" i="2"/>
  <c r="BG909" i="2"/>
  <c r="BE909" i="2"/>
  <c r="T909" i="2"/>
  <c r="R909" i="2"/>
  <c r="P909" i="2"/>
  <c r="BK909" i="2"/>
  <c r="J909" i="2"/>
  <c r="BF909" i="2"/>
  <c r="BI907" i="2"/>
  <c r="BH907" i="2"/>
  <c r="BG907" i="2"/>
  <c r="BE907" i="2"/>
  <c r="T907" i="2"/>
  <c r="R907" i="2"/>
  <c r="P907" i="2"/>
  <c r="BK907" i="2"/>
  <c r="J907" i="2"/>
  <c r="BF907" i="2"/>
  <c r="BI900" i="2"/>
  <c r="BH900" i="2"/>
  <c r="BG900" i="2"/>
  <c r="BE900" i="2"/>
  <c r="T900" i="2"/>
  <c r="T899" i="2"/>
  <c r="R900" i="2"/>
  <c r="R899" i="2"/>
  <c r="P900" i="2"/>
  <c r="P899" i="2"/>
  <c r="BK900" i="2"/>
  <c r="BK899" i="2"/>
  <c r="J899" i="2" s="1"/>
  <c r="J74" i="2" s="1"/>
  <c r="J900" i="2"/>
  <c r="BF900" i="2" s="1"/>
  <c r="BI897" i="2"/>
  <c r="BH897" i="2"/>
  <c r="BG897" i="2"/>
  <c r="BE897" i="2"/>
  <c r="T897" i="2"/>
  <c r="R897" i="2"/>
  <c r="P897" i="2"/>
  <c r="BK897" i="2"/>
  <c r="J897" i="2"/>
  <c r="BF897" i="2"/>
  <c r="BI896" i="2"/>
  <c r="BH896" i="2"/>
  <c r="BG896" i="2"/>
  <c r="BE896" i="2"/>
  <c r="T896" i="2"/>
  <c r="R896" i="2"/>
  <c r="P896" i="2"/>
  <c r="BK896" i="2"/>
  <c r="J896" i="2"/>
  <c r="BF896" i="2"/>
  <c r="BI894" i="2"/>
  <c r="BH894" i="2"/>
  <c r="BG894" i="2"/>
  <c r="BE894" i="2"/>
  <c r="T894" i="2"/>
  <c r="R894" i="2"/>
  <c r="P894" i="2"/>
  <c r="BK894" i="2"/>
  <c r="J894" i="2"/>
  <c r="BF894" i="2"/>
  <c r="BI892" i="2"/>
  <c r="BH892" i="2"/>
  <c r="BG892" i="2"/>
  <c r="BE892" i="2"/>
  <c r="T892" i="2"/>
  <c r="R892" i="2"/>
  <c r="P892" i="2"/>
  <c r="BK892" i="2"/>
  <c r="J892" i="2"/>
  <c r="BF892" i="2"/>
  <c r="BI886" i="2"/>
  <c r="BH886" i="2"/>
  <c r="BG886" i="2"/>
  <c r="BE886" i="2"/>
  <c r="T886" i="2"/>
  <c r="T885" i="2"/>
  <c r="T884" i="2" s="1"/>
  <c r="R886" i="2"/>
  <c r="R885" i="2" s="1"/>
  <c r="R884" i="2" s="1"/>
  <c r="P886" i="2"/>
  <c r="P885" i="2"/>
  <c r="P884" i="2" s="1"/>
  <c r="BK886" i="2"/>
  <c r="BK885" i="2" s="1"/>
  <c r="J886" i="2"/>
  <c r="BF886" i="2"/>
  <c r="BI882" i="2"/>
  <c r="BH882" i="2"/>
  <c r="BG882" i="2"/>
  <c r="BE882" i="2"/>
  <c r="T882" i="2"/>
  <c r="R882" i="2"/>
  <c r="P882" i="2"/>
  <c r="BK882" i="2"/>
  <c r="J882" i="2"/>
  <c r="BF882" i="2"/>
  <c r="BI880" i="2"/>
  <c r="BH880" i="2"/>
  <c r="BG880" i="2"/>
  <c r="BE880" i="2"/>
  <c r="T880" i="2"/>
  <c r="R880" i="2"/>
  <c r="P880" i="2"/>
  <c r="BK880" i="2"/>
  <c r="J880" i="2"/>
  <c r="BF880" i="2"/>
  <c r="BI874" i="2"/>
  <c r="BH874" i="2"/>
  <c r="BG874" i="2"/>
  <c r="BE874" i="2"/>
  <c r="T874" i="2"/>
  <c r="R874" i="2"/>
  <c r="P874" i="2"/>
  <c r="BK874" i="2"/>
  <c r="J874" i="2"/>
  <c r="BF874" i="2"/>
  <c r="BI872" i="2"/>
  <c r="BH872" i="2"/>
  <c r="BG872" i="2"/>
  <c r="BE872" i="2"/>
  <c r="T872" i="2"/>
  <c r="R872" i="2"/>
  <c r="P872" i="2"/>
  <c r="BK872" i="2"/>
  <c r="J872" i="2"/>
  <c r="BF872" i="2"/>
  <c r="BI869" i="2"/>
  <c r="BH869" i="2"/>
  <c r="BG869" i="2"/>
  <c r="BE869" i="2"/>
  <c r="T869" i="2"/>
  <c r="R869" i="2"/>
  <c r="P869" i="2"/>
  <c r="BK869" i="2"/>
  <c r="J869" i="2"/>
  <c r="BF869" i="2"/>
  <c r="BI867" i="2"/>
  <c r="BH867" i="2"/>
  <c r="BG867" i="2"/>
  <c r="BE867" i="2"/>
  <c r="T867" i="2"/>
  <c r="R867" i="2"/>
  <c r="P867" i="2"/>
  <c r="BK867" i="2"/>
  <c r="J867" i="2"/>
  <c r="BF867" i="2"/>
  <c r="BI864" i="2"/>
  <c r="BH864" i="2"/>
  <c r="BG864" i="2"/>
  <c r="BE864" i="2"/>
  <c r="T864" i="2"/>
  <c r="R864" i="2"/>
  <c r="P864" i="2"/>
  <c r="BK864" i="2"/>
  <c r="J864" i="2"/>
  <c r="BF864" i="2"/>
  <c r="BI860" i="2"/>
  <c r="BH860" i="2"/>
  <c r="BG860" i="2"/>
  <c r="BE860" i="2"/>
  <c r="T860" i="2"/>
  <c r="R860" i="2"/>
  <c r="P860" i="2"/>
  <c r="BK860" i="2"/>
  <c r="J860" i="2"/>
  <c r="BF860" i="2"/>
  <c r="BI856" i="2"/>
  <c r="BH856" i="2"/>
  <c r="BG856" i="2"/>
  <c r="BE856" i="2"/>
  <c r="T856" i="2"/>
  <c r="R856" i="2"/>
  <c r="P856" i="2"/>
  <c r="BK856" i="2"/>
  <c r="J856" i="2"/>
  <c r="BF856" i="2"/>
  <c r="BI854" i="2"/>
  <c r="BH854" i="2"/>
  <c r="BG854" i="2"/>
  <c r="BE854" i="2"/>
  <c r="T854" i="2"/>
  <c r="R854" i="2"/>
  <c r="P854" i="2"/>
  <c r="BK854" i="2"/>
  <c r="J854" i="2"/>
  <c r="BF854" i="2"/>
  <c r="BI852" i="2"/>
  <c r="BH852" i="2"/>
  <c r="BG852" i="2"/>
  <c r="BE852" i="2"/>
  <c r="T852" i="2"/>
  <c r="R852" i="2"/>
  <c r="P852" i="2"/>
  <c r="BK852" i="2"/>
  <c r="J852" i="2"/>
  <c r="BF852" i="2"/>
  <c r="BI850" i="2"/>
  <c r="BH850" i="2"/>
  <c r="BG850" i="2"/>
  <c r="BE850" i="2"/>
  <c r="T850" i="2"/>
  <c r="R850" i="2"/>
  <c r="P850" i="2"/>
  <c r="BK850" i="2"/>
  <c r="J850" i="2"/>
  <c r="BF850" i="2"/>
  <c r="BI847" i="2"/>
  <c r="BH847" i="2"/>
  <c r="BG847" i="2"/>
  <c r="BE847" i="2"/>
  <c r="T847" i="2"/>
  <c r="T846" i="2"/>
  <c r="R847" i="2"/>
  <c r="R846" i="2"/>
  <c r="P847" i="2"/>
  <c r="P846" i="2"/>
  <c r="BK847" i="2"/>
  <c r="BK846" i="2"/>
  <c r="J846" i="2" s="1"/>
  <c r="J71" i="2" s="1"/>
  <c r="J847" i="2"/>
  <c r="BF847" i="2" s="1"/>
  <c r="BI844" i="2"/>
  <c r="BH844" i="2"/>
  <c r="BG844" i="2"/>
  <c r="BE844" i="2"/>
  <c r="T844" i="2"/>
  <c r="T843" i="2"/>
  <c r="R844" i="2"/>
  <c r="R843" i="2"/>
  <c r="P844" i="2"/>
  <c r="P843" i="2"/>
  <c r="BK844" i="2"/>
  <c r="BK843" i="2"/>
  <c r="J843" i="2" s="1"/>
  <c r="J70" i="2" s="1"/>
  <c r="J844" i="2"/>
  <c r="BF844" i="2" s="1"/>
  <c r="BI841" i="2"/>
  <c r="BH841" i="2"/>
  <c r="BG841" i="2"/>
  <c r="BE841" i="2"/>
  <c r="T841" i="2"/>
  <c r="R841" i="2"/>
  <c r="P841" i="2"/>
  <c r="BK841" i="2"/>
  <c r="J841" i="2"/>
  <c r="BF841" i="2"/>
  <c r="BI838" i="2"/>
  <c r="BH838" i="2"/>
  <c r="BG838" i="2"/>
  <c r="BE838" i="2"/>
  <c r="T838" i="2"/>
  <c r="R838" i="2"/>
  <c r="P838" i="2"/>
  <c r="BK838" i="2"/>
  <c r="J838" i="2"/>
  <c r="BF838" i="2"/>
  <c r="BI836" i="2"/>
  <c r="BH836" i="2"/>
  <c r="BG836" i="2"/>
  <c r="BE836" i="2"/>
  <c r="T836" i="2"/>
  <c r="R836" i="2"/>
  <c r="P836" i="2"/>
  <c r="BK836" i="2"/>
  <c r="J836" i="2"/>
  <c r="BF836" i="2"/>
  <c r="BI834" i="2"/>
  <c r="BH834" i="2"/>
  <c r="BG834" i="2"/>
  <c r="BE834" i="2"/>
  <c r="T834" i="2"/>
  <c r="R834" i="2"/>
  <c r="P834" i="2"/>
  <c r="BK834" i="2"/>
  <c r="J834" i="2"/>
  <c r="BF834" i="2"/>
  <c r="BI832" i="2"/>
  <c r="BH832" i="2"/>
  <c r="BG832" i="2"/>
  <c r="BE832" i="2"/>
  <c r="T832" i="2"/>
  <c r="R832" i="2"/>
  <c r="P832" i="2"/>
  <c r="BK832" i="2"/>
  <c r="J832" i="2"/>
  <c r="BF832" i="2"/>
  <c r="BI829" i="2"/>
  <c r="BH829" i="2"/>
  <c r="BG829" i="2"/>
  <c r="BE829" i="2"/>
  <c r="T829" i="2"/>
  <c r="R829" i="2"/>
  <c r="P829" i="2"/>
  <c r="BK829" i="2"/>
  <c r="J829" i="2"/>
  <c r="BF829" i="2"/>
  <c r="BI826" i="2"/>
  <c r="BH826" i="2"/>
  <c r="BG826" i="2"/>
  <c r="BE826" i="2"/>
  <c r="T826" i="2"/>
  <c r="R826" i="2"/>
  <c r="P826" i="2"/>
  <c r="BK826" i="2"/>
  <c r="J826" i="2"/>
  <c r="BF826" i="2"/>
  <c r="BI823" i="2"/>
  <c r="BH823" i="2"/>
  <c r="BG823" i="2"/>
  <c r="BE823" i="2"/>
  <c r="T823" i="2"/>
  <c r="R823" i="2"/>
  <c r="P823" i="2"/>
  <c r="BK823" i="2"/>
  <c r="J823" i="2"/>
  <c r="BF823" i="2"/>
  <c r="BI809" i="2"/>
  <c r="BH809" i="2"/>
  <c r="BG809" i="2"/>
  <c r="BE809" i="2"/>
  <c r="T809" i="2"/>
  <c r="R809" i="2"/>
  <c r="P809" i="2"/>
  <c r="BK809" i="2"/>
  <c r="J809" i="2"/>
  <c r="BF809" i="2"/>
  <c r="BI806" i="2"/>
  <c r="BH806" i="2"/>
  <c r="BG806" i="2"/>
  <c r="BE806" i="2"/>
  <c r="T806" i="2"/>
  <c r="R806" i="2"/>
  <c r="P806" i="2"/>
  <c r="BK806" i="2"/>
  <c r="J806" i="2"/>
  <c r="BF806" i="2"/>
  <c r="BI803" i="2"/>
  <c r="BH803" i="2"/>
  <c r="BG803" i="2"/>
  <c r="BE803" i="2"/>
  <c r="T803" i="2"/>
  <c r="R803" i="2"/>
  <c r="P803" i="2"/>
  <c r="BK803" i="2"/>
  <c r="J803" i="2"/>
  <c r="BF803" i="2"/>
  <c r="BI797" i="2"/>
  <c r="BH797" i="2"/>
  <c r="BG797" i="2"/>
  <c r="BE797" i="2"/>
  <c r="T797" i="2"/>
  <c r="R797" i="2"/>
  <c r="P797" i="2"/>
  <c r="BK797" i="2"/>
  <c r="J797" i="2"/>
  <c r="BF797" i="2"/>
  <c r="BI792" i="2"/>
  <c r="BH792" i="2"/>
  <c r="BG792" i="2"/>
  <c r="BE792" i="2"/>
  <c r="T792" i="2"/>
  <c r="R792" i="2"/>
  <c r="P792" i="2"/>
  <c r="BK792" i="2"/>
  <c r="J792" i="2"/>
  <c r="BF792" i="2"/>
  <c r="BI788" i="2"/>
  <c r="BH788" i="2"/>
  <c r="BG788" i="2"/>
  <c r="BE788" i="2"/>
  <c r="T788" i="2"/>
  <c r="T787" i="2"/>
  <c r="R788" i="2"/>
  <c r="R787" i="2"/>
  <c r="P788" i="2"/>
  <c r="P787" i="2"/>
  <c r="BK788" i="2"/>
  <c r="BK787" i="2"/>
  <c r="J787" i="2" s="1"/>
  <c r="J69" i="2" s="1"/>
  <c r="J788" i="2"/>
  <c r="BF788" i="2" s="1"/>
  <c r="BI786" i="2"/>
  <c r="BH786" i="2"/>
  <c r="BG786" i="2"/>
  <c r="BE786" i="2"/>
  <c r="T786" i="2"/>
  <c r="R786" i="2"/>
  <c r="P786" i="2"/>
  <c r="BK786" i="2"/>
  <c r="J786" i="2"/>
  <c r="BF786" i="2"/>
  <c r="BI780" i="2"/>
  <c r="BH780" i="2"/>
  <c r="BG780" i="2"/>
  <c r="BE780" i="2"/>
  <c r="T780" i="2"/>
  <c r="R780" i="2"/>
  <c r="P780" i="2"/>
  <c r="BK780" i="2"/>
  <c r="J780" i="2"/>
  <c r="BF780" i="2"/>
  <c r="BI774" i="2"/>
  <c r="BH774" i="2"/>
  <c r="BG774" i="2"/>
  <c r="BE774" i="2"/>
  <c r="T774" i="2"/>
  <c r="R774" i="2"/>
  <c r="P774" i="2"/>
  <c r="BK774" i="2"/>
  <c r="J774" i="2"/>
  <c r="BF774" i="2"/>
  <c r="BI768" i="2"/>
  <c r="BH768" i="2"/>
  <c r="BG768" i="2"/>
  <c r="BE768" i="2"/>
  <c r="T768" i="2"/>
  <c r="R768" i="2"/>
  <c r="P768" i="2"/>
  <c r="BK768" i="2"/>
  <c r="J768" i="2"/>
  <c r="BF768" i="2"/>
  <c r="BI762" i="2"/>
  <c r="BH762" i="2"/>
  <c r="BG762" i="2"/>
  <c r="BE762" i="2"/>
  <c r="T762" i="2"/>
  <c r="R762" i="2"/>
  <c r="P762" i="2"/>
  <c r="BK762" i="2"/>
  <c r="J762" i="2"/>
  <c r="BF762" i="2"/>
  <c r="BI756" i="2"/>
  <c r="BH756" i="2"/>
  <c r="BG756" i="2"/>
  <c r="BE756" i="2"/>
  <c r="T756" i="2"/>
  <c r="R756" i="2"/>
  <c r="P756" i="2"/>
  <c r="BK756" i="2"/>
  <c r="J756" i="2"/>
  <c r="BF756" i="2"/>
  <c r="BI750" i="2"/>
  <c r="BH750" i="2"/>
  <c r="BG750" i="2"/>
  <c r="BE750" i="2"/>
  <c r="T750" i="2"/>
  <c r="R750" i="2"/>
  <c r="P750" i="2"/>
  <c r="BK750" i="2"/>
  <c r="J750" i="2"/>
  <c r="BF750" i="2"/>
  <c r="BI727" i="2"/>
  <c r="BH727" i="2"/>
  <c r="BG727" i="2"/>
  <c r="BE727" i="2"/>
  <c r="T727" i="2"/>
  <c r="R727" i="2"/>
  <c r="P727" i="2"/>
  <c r="BK727" i="2"/>
  <c r="J727" i="2"/>
  <c r="BF727" i="2"/>
  <c r="BI722" i="2"/>
  <c r="BH722" i="2"/>
  <c r="BG722" i="2"/>
  <c r="BE722" i="2"/>
  <c r="T722" i="2"/>
  <c r="R722" i="2"/>
  <c r="P722" i="2"/>
  <c r="BK722" i="2"/>
  <c r="J722" i="2"/>
  <c r="BF722" i="2"/>
  <c r="BI714" i="2"/>
  <c r="BH714" i="2"/>
  <c r="BG714" i="2"/>
  <c r="BE714" i="2"/>
  <c r="T714" i="2"/>
  <c r="R714" i="2"/>
  <c r="P714" i="2"/>
  <c r="BK714" i="2"/>
  <c r="J714" i="2"/>
  <c r="BF714" i="2"/>
  <c r="BI708" i="2"/>
  <c r="BH708" i="2"/>
  <c r="BG708" i="2"/>
  <c r="BE708" i="2"/>
  <c r="T708" i="2"/>
  <c r="R708" i="2"/>
  <c r="P708" i="2"/>
  <c r="BK708" i="2"/>
  <c r="J708" i="2"/>
  <c r="BF708" i="2"/>
  <c r="BI700" i="2"/>
  <c r="BH700" i="2"/>
  <c r="BG700" i="2"/>
  <c r="BE700" i="2"/>
  <c r="T700" i="2"/>
  <c r="R700" i="2"/>
  <c r="P700" i="2"/>
  <c r="BK700" i="2"/>
  <c r="J700" i="2"/>
  <c r="BF700" i="2"/>
  <c r="BI694" i="2"/>
  <c r="BH694" i="2"/>
  <c r="BG694" i="2"/>
  <c r="BE694" i="2"/>
  <c r="T694" i="2"/>
  <c r="R694" i="2"/>
  <c r="P694" i="2"/>
  <c r="BK694" i="2"/>
  <c r="J694" i="2"/>
  <c r="BF694" i="2"/>
  <c r="BI688" i="2"/>
  <c r="BH688" i="2"/>
  <c r="BG688" i="2"/>
  <c r="BE688" i="2"/>
  <c r="T688" i="2"/>
  <c r="R688" i="2"/>
  <c r="P688" i="2"/>
  <c r="BK688" i="2"/>
  <c r="J688" i="2"/>
  <c r="BF688" i="2"/>
  <c r="BI687" i="2"/>
  <c r="BH687" i="2"/>
  <c r="BG687" i="2"/>
  <c r="BE687" i="2"/>
  <c r="T687" i="2"/>
  <c r="R687" i="2"/>
  <c r="P687" i="2"/>
  <c r="BK687" i="2"/>
  <c r="J687" i="2"/>
  <c r="BF687" i="2"/>
  <c r="BI686" i="2"/>
  <c r="BH686" i="2"/>
  <c r="BG686" i="2"/>
  <c r="BE686" i="2"/>
  <c r="T686" i="2"/>
  <c r="R686" i="2"/>
  <c r="P686" i="2"/>
  <c r="BK686" i="2"/>
  <c r="J686" i="2"/>
  <c r="BF686" i="2"/>
  <c r="BI680" i="2"/>
  <c r="BH680" i="2"/>
  <c r="BG680" i="2"/>
  <c r="BE680" i="2"/>
  <c r="T680" i="2"/>
  <c r="T679" i="2"/>
  <c r="R680" i="2"/>
  <c r="R679" i="2"/>
  <c r="P680" i="2"/>
  <c r="P679" i="2"/>
  <c r="BK680" i="2"/>
  <c r="BK679" i="2"/>
  <c r="J679" i="2" s="1"/>
  <c r="J68" i="2" s="1"/>
  <c r="J680" i="2"/>
  <c r="BF680" i="2" s="1"/>
  <c r="BI676" i="2"/>
  <c r="BH676" i="2"/>
  <c r="BG676" i="2"/>
  <c r="BE676" i="2"/>
  <c r="T676" i="2"/>
  <c r="R676" i="2"/>
  <c r="P676" i="2"/>
  <c r="BK676" i="2"/>
  <c r="J676" i="2"/>
  <c r="BF676" i="2"/>
  <c r="BI670" i="2"/>
  <c r="BH670" i="2"/>
  <c r="BG670" i="2"/>
  <c r="BE670" i="2"/>
  <c r="T670" i="2"/>
  <c r="R670" i="2"/>
  <c r="P670" i="2"/>
  <c r="BK670" i="2"/>
  <c r="J670" i="2"/>
  <c r="BF670" i="2"/>
  <c r="BI668" i="2"/>
  <c r="BH668" i="2"/>
  <c r="BG668" i="2"/>
  <c r="BE668" i="2"/>
  <c r="T668" i="2"/>
  <c r="R668" i="2"/>
  <c r="P668" i="2"/>
  <c r="BK668" i="2"/>
  <c r="J668" i="2"/>
  <c r="BF668" i="2"/>
  <c r="BI665" i="2"/>
  <c r="BH665" i="2"/>
  <c r="BG665" i="2"/>
  <c r="BE665" i="2"/>
  <c r="T665" i="2"/>
  <c r="R665" i="2"/>
  <c r="P665" i="2"/>
  <c r="BK665" i="2"/>
  <c r="J665" i="2"/>
  <c r="BF665" i="2"/>
  <c r="BI663" i="2"/>
  <c r="BH663" i="2"/>
  <c r="BG663" i="2"/>
  <c r="BE663" i="2"/>
  <c r="T663" i="2"/>
  <c r="R663" i="2"/>
  <c r="P663" i="2"/>
  <c r="BK663" i="2"/>
  <c r="J663" i="2"/>
  <c r="BF663" i="2"/>
  <c r="BI662" i="2"/>
  <c r="BH662" i="2"/>
  <c r="BG662" i="2"/>
  <c r="BE662" i="2"/>
  <c r="T662" i="2"/>
  <c r="R662" i="2"/>
  <c r="P662" i="2"/>
  <c r="BK662" i="2"/>
  <c r="J662" i="2"/>
  <c r="BF662" i="2"/>
  <c r="BI660" i="2"/>
  <c r="BH660" i="2"/>
  <c r="BG660" i="2"/>
  <c r="BE660" i="2"/>
  <c r="T660" i="2"/>
  <c r="R660" i="2"/>
  <c r="P660" i="2"/>
  <c r="BK660" i="2"/>
  <c r="J660" i="2"/>
  <c r="BF660" i="2"/>
  <c r="BI658" i="2"/>
  <c r="BH658" i="2"/>
  <c r="BG658" i="2"/>
  <c r="BE658" i="2"/>
  <c r="T658" i="2"/>
  <c r="R658" i="2"/>
  <c r="P658" i="2"/>
  <c r="BK658" i="2"/>
  <c r="J658" i="2"/>
  <c r="BF658" i="2"/>
  <c r="BI656" i="2"/>
  <c r="BH656" i="2"/>
  <c r="BG656" i="2"/>
  <c r="BE656" i="2"/>
  <c r="T656" i="2"/>
  <c r="R656" i="2"/>
  <c r="P656" i="2"/>
  <c r="BK656" i="2"/>
  <c r="J656" i="2"/>
  <c r="BF656" i="2"/>
  <c r="BI654" i="2"/>
  <c r="BH654" i="2"/>
  <c r="BG654" i="2"/>
  <c r="BE654" i="2"/>
  <c r="T654" i="2"/>
  <c r="R654" i="2"/>
  <c r="P654" i="2"/>
  <c r="BK654" i="2"/>
  <c r="J654" i="2"/>
  <c r="BF654" i="2"/>
  <c r="BI651" i="2"/>
  <c r="BH651" i="2"/>
  <c r="BG651" i="2"/>
  <c r="BE651" i="2"/>
  <c r="T651" i="2"/>
  <c r="R651" i="2"/>
  <c r="P651" i="2"/>
  <c r="BK651" i="2"/>
  <c r="J651" i="2"/>
  <c r="BF651" i="2"/>
  <c r="BI644" i="2"/>
  <c r="BH644" i="2"/>
  <c r="BG644" i="2"/>
  <c r="BE644" i="2"/>
  <c r="T644" i="2"/>
  <c r="T643" i="2"/>
  <c r="R644" i="2"/>
  <c r="R643" i="2"/>
  <c r="P644" i="2"/>
  <c r="P643" i="2"/>
  <c r="BK644" i="2"/>
  <c r="BK643" i="2"/>
  <c r="J643" i="2" s="1"/>
  <c r="J644" i="2"/>
  <c r="BF644" i="2" s="1"/>
  <c r="J67" i="2"/>
  <c r="BI638" i="2"/>
  <c r="BH638" i="2"/>
  <c r="BG638" i="2"/>
  <c r="BE638" i="2"/>
  <c r="T638" i="2"/>
  <c r="R638" i="2"/>
  <c r="P638" i="2"/>
  <c r="BK638" i="2"/>
  <c r="J638" i="2"/>
  <c r="BF638" i="2"/>
  <c r="BI633" i="2"/>
  <c r="BH633" i="2"/>
  <c r="BG633" i="2"/>
  <c r="BE633" i="2"/>
  <c r="T633" i="2"/>
  <c r="T632" i="2"/>
  <c r="R633" i="2"/>
  <c r="R632" i="2"/>
  <c r="P633" i="2"/>
  <c r="P632" i="2"/>
  <c r="BK633" i="2"/>
  <c r="BK632" i="2"/>
  <c r="J632" i="2" s="1"/>
  <c r="J633" i="2"/>
  <c r="BF633" i="2" s="1"/>
  <c r="J66" i="2"/>
  <c r="BI624" i="2"/>
  <c r="BH624" i="2"/>
  <c r="BG624" i="2"/>
  <c r="BE624" i="2"/>
  <c r="T624" i="2"/>
  <c r="R624" i="2"/>
  <c r="P624" i="2"/>
  <c r="BK624" i="2"/>
  <c r="J624" i="2"/>
  <c r="BF624" i="2"/>
  <c r="BI617" i="2"/>
  <c r="BH617" i="2"/>
  <c r="BG617" i="2"/>
  <c r="BE617" i="2"/>
  <c r="T617" i="2"/>
  <c r="R617" i="2"/>
  <c r="P617" i="2"/>
  <c r="BK617" i="2"/>
  <c r="J617" i="2"/>
  <c r="BF617" i="2"/>
  <c r="BI609" i="2"/>
  <c r="BH609" i="2"/>
  <c r="BG609" i="2"/>
  <c r="BE609" i="2"/>
  <c r="T609" i="2"/>
  <c r="R609" i="2"/>
  <c r="P609" i="2"/>
  <c r="BK609" i="2"/>
  <c r="J609" i="2"/>
  <c r="BF609" i="2"/>
  <c r="BI597" i="2"/>
  <c r="BH597" i="2"/>
  <c r="BG597" i="2"/>
  <c r="BE597" i="2"/>
  <c r="T597" i="2"/>
  <c r="R597" i="2"/>
  <c r="P597" i="2"/>
  <c r="BK597" i="2"/>
  <c r="J597" i="2"/>
  <c r="BF597" i="2"/>
  <c r="BI590" i="2"/>
  <c r="BH590" i="2"/>
  <c r="BG590" i="2"/>
  <c r="BE590" i="2"/>
  <c r="T590" i="2"/>
  <c r="R590" i="2"/>
  <c r="P590" i="2"/>
  <c r="BK590" i="2"/>
  <c r="J590" i="2"/>
  <c r="BF590" i="2"/>
  <c r="BI582" i="2"/>
  <c r="BH582" i="2"/>
  <c r="BG582" i="2"/>
  <c r="BE582" i="2"/>
  <c r="T582" i="2"/>
  <c r="R582" i="2"/>
  <c r="P582" i="2"/>
  <c r="BK582" i="2"/>
  <c r="J582" i="2"/>
  <c r="BF582" i="2"/>
  <c r="BI570" i="2"/>
  <c r="BH570" i="2"/>
  <c r="BG570" i="2"/>
  <c r="BE570" i="2"/>
  <c r="T570" i="2"/>
  <c r="R570" i="2"/>
  <c r="P570" i="2"/>
  <c r="BK570" i="2"/>
  <c r="J570" i="2"/>
  <c r="BF570" i="2"/>
  <c r="BI551" i="2"/>
  <c r="BH551" i="2"/>
  <c r="BG551" i="2"/>
  <c r="BE551" i="2"/>
  <c r="T551" i="2"/>
  <c r="R551" i="2"/>
  <c r="P551" i="2"/>
  <c r="BK551" i="2"/>
  <c r="J551" i="2"/>
  <c r="BF551" i="2"/>
  <c r="BI532" i="2"/>
  <c r="BH532" i="2"/>
  <c r="BG532" i="2"/>
  <c r="BE532" i="2"/>
  <c r="T532" i="2"/>
  <c r="R532" i="2"/>
  <c r="P532" i="2"/>
  <c r="BK532" i="2"/>
  <c r="J532" i="2"/>
  <c r="BF532" i="2"/>
  <c r="BI514" i="2"/>
  <c r="BH514" i="2"/>
  <c r="BG514" i="2"/>
  <c r="BE514" i="2"/>
  <c r="T514" i="2"/>
  <c r="R514" i="2"/>
  <c r="P514" i="2"/>
  <c r="BK514" i="2"/>
  <c r="J514" i="2"/>
  <c r="BF514" i="2"/>
  <c r="BI509" i="2"/>
  <c r="BH509" i="2"/>
  <c r="BG509" i="2"/>
  <c r="BE509" i="2"/>
  <c r="T509" i="2"/>
  <c r="R509" i="2"/>
  <c r="P509" i="2"/>
  <c r="BK509" i="2"/>
  <c r="J509" i="2"/>
  <c r="BF509" i="2"/>
  <c r="BI503" i="2"/>
  <c r="BH503" i="2"/>
  <c r="BG503" i="2"/>
  <c r="BE503" i="2"/>
  <c r="T503" i="2"/>
  <c r="R503" i="2"/>
  <c r="P503" i="2"/>
  <c r="BK503" i="2"/>
  <c r="J503" i="2"/>
  <c r="BF503" i="2"/>
  <c r="BI489" i="2"/>
  <c r="BH489" i="2"/>
  <c r="BG489" i="2"/>
  <c r="BE489" i="2"/>
  <c r="T489" i="2"/>
  <c r="R489" i="2"/>
  <c r="P489" i="2"/>
  <c r="BK489" i="2"/>
  <c r="J489" i="2"/>
  <c r="BF489" i="2"/>
  <c r="BI473" i="2"/>
  <c r="BH473" i="2"/>
  <c r="BG473" i="2"/>
  <c r="BE473" i="2"/>
  <c r="T473" i="2"/>
  <c r="R473" i="2"/>
  <c r="P473" i="2"/>
  <c r="BK473" i="2"/>
  <c r="J473" i="2"/>
  <c r="BF473" i="2"/>
  <c r="BI471" i="2"/>
  <c r="BH471" i="2"/>
  <c r="BG471" i="2"/>
  <c r="BE471" i="2"/>
  <c r="T471" i="2"/>
  <c r="T470" i="2"/>
  <c r="R471" i="2"/>
  <c r="R470" i="2"/>
  <c r="P471" i="2"/>
  <c r="P470" i="2"/>
  <c r="BK471" i="2"/>
  <c r="BK470" i="2"/>
  <c r="J470" i="2" s="1"/>
  <c r="J471" i="2"/>
  <c r="BF471" i="2" s="1"/>
  <c r="J65" i="2"/>
  <c r="BI466" i="2"/>
  <c r="BH466" i="2"/>
  <c r="BG466" i="2"/>
  <c r="BE466" i="2"/>
  <c r="T466" i="2"/>
  <c r="R466" i="2"/>
  <c r="P466" i="2"/>
  <c r="BK466" i="2"/>
  <c r="J466" i="2"/>
  <c r="BF466" i="2"/>
  <c r="BI453" i="2"/>
  <c r="BH453" i="2"/>
  <c r="BG453" i="2"/>
  <c r="BE453" i="2"/>
  <c r="T453" i="2"/>
  <c r="R453" i="2"/>
  <c r="P453" i="2"/>
  <c r="BK453" i="2"/>
  <c r="J453" i="2"/>
  <c r="BF453" i="2"/>
  <c r="BI437" i="2"/>
  <c r="BH437" i="2"/>
  <c r="BG437" i="2"/>
  <c r="BE437" i="2"/>
  <c r="T437" i="2"/>
  <c r="R437" i="2"/>
  <c r="P437" i="2"/>
  <c r="BK437" i="2"/>
  <c r="J437" i="2"/>
  <c r="BF437" i="2"/>
  <c r="BI427" i="2"/>
  <c r="BH427" i="2"/>
  <c r="BG427" i="2"/>
  <c r="BE427" i="2"/>
  <c r="T427" i="2"/>
  <c r="R427" i="2"/>
  <c r="P427" i="2"/>
  <c r="BK427" i="2"/>
  <c r="J427" i="2"/>
  <c r="BF427" i="2"/>
  <c r="BI424" i="2"/>
  <c r="BH424" i="2"/>
  <c r="BG424" i="2"/>
  <c r="BE424" i="2"/>
  <c r="T424" i="2"/>
  <c r="R424" i="2"/>
  <c r="P424" i="2"/>
  <c r="BK424" i="2"/>
  <c r="J424" i="2"/>
  <c r="BF424" i="2"/>
  <c r="BI422" i="2"/>
  <c r="BH422" i="2"/>
  <c r="BG422" i="2"/>
  <c r="BE422" i="2"/>
  <c r="T422" i="2"/>
  <c r="R422" i="2"/>
  <c r="P422" i="2"/>
  <c r="BK422" i="2"/>
  <c r="J422" i="2"/>
  <c r="BF422" i="2"/>
  <c r="BI420" i="2"/>
  <c r="BH420" i="2"/>
  <c r="BG420" i="2"/>
  <c r="BE420" i="2"/>
  <c r="T420" i="2"/>
  <c r="R420" i="2"/>
  <c r="P420" i="2"/>
  <c r="BK420" i="2"/>
  <c r="J420" i="2"/>
  <c r="BF420" i="2"/>
  <c r="BI415" i="2"/>
  <c r="BH415" i="2"/>
  <c r="BG415" i="2"/>
  <c r="BE415" i="2"/>
  <c r="T415" i="2"/>
  <c r="R415" i="2"/>
  <c r="P415" i="2"/>
  <c r="BK415" i="2"/>
  <c r="J415" i="2"/>
  <c r="BF415" i="2"/>
  <c r="BI412" i="2"/>
  <c r="BH412" i="2"/>
  <c r="BG412" i="2"/>
  <c r="BE412" i="2"/>
  <c r="T412" i="2"/>
  <c r="R412" i="2"/>
  <c r="P412" i="2"/>
  <c r="BK412" i="2"/>
  <c r="J412" i="2"/>
  <c r="BF412" i="2"/>
  <c r="BI410" i="2"/>
  <c r="BH410" i="2"/>
  <c r="BG410" i="2"/>
  <c r="BE410" i="2"/>
  <c r="T410" i="2"/>
  <c r="R410" i="2"/>
  <c r="P410" i="2"/>
  <c r="BK410" i="2"/>
  <c r="J410" i="2"/>
  <c r="BF410" i="2"/>
  <c r="BI401" i="2"/>
  <c r="BH401" i="2"/>
  <c r="BG401" i="2"/>
  <c r="BE401" i="2"/>
  <c r="T401" i="2"/>
  <c r="R401" i="2"/>
  <c r="P401" i="2"/>
  <c r="BK401" i="2"/>
  <c r="J401" i="2"/>
  <c r="BF401" i="2"/>
  <c r="BI391" i="2"/>
  <c r="BH391" i="2"/>
  <c r="BG391" i="2"/>
  <c r="BE391" i="2"/>
  <c r="T391" i="2"/>
  <c r="R391" i="2"/>
  <c r="P391" i="2"/>
  <c r="BK391" i="2"/>
  <c r="J391" i="2"/>
  <c r="BF391" i="2"/>
  <c r="BI382" i="2"/>
  <c r="BH382" i="2"/>
  <c r="BG382" i="2"/>
  <c r="BE382" i="2"/>
  <c r="T382" i="2"/>
  <c r="R382" i="2"/>
  <c r="P382" i="2"/>
  <c r="BK382" i="2"/>
  <c r="J382" i="2"/>
  <c r="BF382" i="2"/>
  <c r="BI377" i="2"/>
  <c r="BH377" i="2"/>
  <c r="BG377" i="2"/>
  <c r="BE377" i="2"/>
  <c r="T377" i="2"/>
  <c r="R377" i="2"/>
  <c r="P377" i="2"/>
  <c r="BK377" i="2"/>
  <c r="J377" i="2"/>
  <c r="BF377" i="2"/>
  <c r="BI375" i="2"/>
  <c r="BH375" i="2"/>
  <c r="BG375" i="2"/>
  <c r="BE375" i="2"/>
  <c r="T375" i="2"/>
  <c r="R375" i="2"/>
  <c r="P375" i="2"/>
  <c r="BK375" i="2"/>
  <c r="J375" i="2"/>
  <c r="BF375" i="2"/>
  <c r="BI373" i="2"/>
  <c r="BH373" i="2"/>
  <c r="BG373" i="2"/>
  <c r="BE373" i="2"/>
  <c r="T373" i="2"/>
  <c r="R373" i="2"/>
  <c r="P373" i="2"/>
  <c r="BK373" i="2"/>
  <c r="J373" i="2"/>
  <c r="BF373" i="2"/>
  <c r="BI366" i="2"/>
  <c r="BH366" i="2"/>
  <c r="BG366" i="2"/>
  <c r="BE366" i="2"/>
  <c r="T366" i="2"/>
  <c r="R366" i="2"/>
  <c r="P366" i="2"/>
  <c r="BK366" i="2"/>
  <c r="J366" i="2"/>
  <c r="BF366" i="2"/>
  <c r="BI353" i="2"/>
  <c r="BH353" i="2"/>
  <c r="BG353" i="2"/>
  <c r="BE353" i="2"/>
  <c r="T353" i="2"/>
  <c r="R353" i="2"/>
  <c r="P353" i="2"/>
  <c r="BK353" i="2"/>
  <c r="J353" i="2"/>
  <c r="BF353" i="2"/>
  <c r="BI345" i="2"/>
  <c r="BH345" i="2"/>
  <c r="BG345" i="2"/>
  <c r="BE345" i="2"/>
  <c r="T345" i="2"/>
  <c r="R345" i="2"/>
  <c r="P345" i="2"/>
  <c r="BK345" i="2"/>
  <c r="J345" i="2"/>
  <c r="BF345" i="2"/>
  <c r="BI334" i="2"/>
  <c r="BH334" i="2"/>
  <c r="BG334" i="2"/>
  <c r="BE334" i="2"/>
  <c r="T334" i="2"/>
  <c r="R334" i="2"/>
  <c r="P334" i="2"/>
  <c r="BK334" i="2"/>
  <c r="J334" i="2"/>
  <c r="BF334" i="2"/>
  <c r="BI322" i="2"/>
  <c r="BH322" i="2"/>
  <c r="BG322" i="2"/>
  <c r="BE322" i="2"/>
  <c r="T322" i="2"/>
  <c r="R322" i="2"/>
  <c r="P322" i="2"/>
  <c r="BK322" i="2"/>
  <c r="J322" i="2"/>
  <c r="BF322" i="2"/>
  <c r="BI310" i="2"/>
  <c r="BH310" i="2"/>
  <c r="BG310" i="2"/>
  <c r="BE310" i="2"/>
  <c r="T310" i="2"/>
  <c r="R310" i="2"/>
  <c r="P310" i="2"/>
  <c r="BK310" i="2"/>
  <c r="J310" i="2"/>
  <c r="BF310" i="2"/>
  <c r="BI299" i="2"/>
  <c r="BH299" i="2"/>
  <c r="BG299" i="2"/>
  <c r="BE299" i="2"/>
  <c r="T299" i="2"/>
  <c r="R299" i="2"/>
  <c r="P299" i="2"/>
  <c r="BK299" i="2"/>
  <c r="J299" i="2"/>
  <c r="BF299" i="2"/>
  <c r="BI287" i="2"/>
  <c r="BH287" i="2"/>
  <c r="BG287" i="2"/>
  <c r="BE287" i="2"/>
  <c r="T287" i="2"/>
  <c r="R287" i="2"/>
  <c r="P287" i="2"/>
  <c r="BK287" i="2"/>
  <c r="J287" i="2"/>
  <c r="BF287" i="2"/>
  <c r="BI275" i="2"/>
  <c r="BH275" i="2"/>
  <c r="BG275" i="2"/>
  <c r="BE275" i="2"/>
  <c r="T275" i="2"/>
  <c r="R275" i="2"/>
  <c r="P275" i="2"/>
  <c r="BK275" i="2"/>
  <c r="J275" i="2"/>
  <c r="BF275" i="2"/>
  <c r="BI263" i="2"/>
  <c r="BH263" i="2"/>
  <c r="BG263" i="2"/>
  <c r="BE263" i="2"/>
  <c r="T263" i="2"/>
  <c r="R263" i="2"/>
  <c r="P263" i="2"/>
  <c r="BK263" i="2"/>
  <c r="J263" i="2"/>
  <c r="BF263" i="2"/>
  <c r="BI251" i="2"/>
  <c r="BH251" i="2"/>
  <c r="BG251" i="2"/>
  <c r="BE251" i="2"/>
  <c r="T251" i="2"/>
  <c r="R251" i="2"/>
  <c r="P251" i="2"/>
  <c r="BK251" i="2"/>
  <c r="J251" i="2"/>
  <c r="BF251" i="2"/>
  <c r="BI247" i="2"/>
  <c r="BH247" i="2"/>
  <c r="BG247" i="2"/>
  <c r="BE247" i="2"/>
  <c r="T247" i="2"/>
  <c r="R247" i="2"/>
  <c r="P247" i="2"/>
  <c r="BK247" i="2"/>
  <c r="J247" i="2"/>
  <c r="BF247" i="2"/>
  <c r="BI240" i="2"/>
  <c r="BH240" i="2"/>
  <c r="BG240" i="2"/>
  <c r="BE240" i="2"/>
  <c r="T240" i="2"/>
  <c r="R240" i="2"/>
  <c r="P240" i="2"/>
  <c r="BK240" i="2"/>
  <c r="J240" i="2"/>
  <c r="BF240" i="2"/>
  <c r="BI225" i="2"/>
  <c r="BH225" i="2"/>
  <c r="BG225" i="2"/>
  <c r="BE225" i="2"/>
  <c r="T225" i="2"/>
  <c r="R225" i="2"/>
  <c r="P225" i="2"/>
  <c r="BK225" i="2"/>
  <c r="J225" i="2"/>
  <c r="BF225" i="2"/>
  <c r="BI213" i="2"/>
  <c r="BH213" i="2"/>
  <c r="BG213" i="2"/>
  <c r="BE213" i="2"/>
  <c r="T213" i="2"/>
  <c r="R213" i="2"/>
  <c r="P213" i="2"/>
  <c r="BK213" i="2"/>
  <c r="J213" i="2"/>
  <c r="BF213" i="2"/>
  <c r="BI212" i="2"/>
  <c r="BH212" i="2"/>
  <c r="BG212" i="2"/>
  <c r="BE212" i="2"/>
  <c r="T212" i="2"/>
  <c r="R212" i="2"/>
  <c r="P212" i="2"/>
  <c r="BK212" i="2"/>
  <c r="J212" i="2"/>
  <c r="BF212" i="2"/>
  <c r="BI211" i="2"/>
  <c r="BH211" i="2"/>
  <c r="BG211" i="2"/>
  <c r="BE211" i="2"/>
  <c r="T211" i="2"/>
  <c r="R211" i="2"/>
  <c r="P211" i="2"/>
  <c r="BK211" i="2"/>
  <c r="J211" i="2"/>
  <c r="BF211" i="2"/>
  <c r="BI208" i="2"/>
  <c r="BH208" i="2"/>
  <c r="BG208" i="2"/>
  <c r="BE208" i="2"/>
  <c r="T208" i="2"/>
  <c r="R208" i="2"/>
  <c r="P208" i="2"/>
  <c r="BK208" i="2"/>
  <c r="J208" i="2"/>
  <c r="BF208" i="2"/>
  <c r="BI203" i="2"/>
  <c r="BH203" i="2"/>
  <c r="BG203" i="2"/>
  <c r="BE203" i="2"/>
  <c r="T203" i="2"/>
  <c r="R203" i="2"/>
  <c r="P203" i="2"/>
  <c r="BK203" i="2"/>
  <c r="J203" i="2"/>
  <c r="BF203" i="2"/>
  <c r="BI189" i="2"/>
  <c r="BH189" i="2"/>
  <c r="BG189" i="2"/>
  <c r="BE189" i="2"/>
  <c r="T189" i="2"/>
  <c r="R189" i="2"/>
  <c r="P189" i="2"/>
  <c r="BK189" i="2"/>
  <c r="J189" i="2"/>
  <c r="BF189" i="2"/>
  <c r="BI181" i="2"/>
  <c r="BH181" i="2"/>
  <c r="BG181" i="2"/>
  <c r="BE181" i="2"/>
  <c r="T181" i="2"/>
  <c r="T180" i="2"/>
  <c r="R181" i="2"/>
  <c r="R180" i="2"/>
  <c r="P181" i="2"/>
  <c r="P180" i="2"/>
  <c r="BK181" i="2"/>
  <c r="BK180" i="2"/>
  <c r="J180" i="2" s="1"/>
  <c r="J181" i="2"/>
  <c r="BF181" i="2" s="1"/>
  <c r="J64" i="2"/>
  <c r="BI169" i="2"/>
  <c r="BH169" i="2"/>
  <c r="BG169" i="2"/>
  <c r="BE169" i="2"/>
  <c r="T169" i="2"/>
  <c r="R169" i="2"/>
  <c r="P169" i="2"/>
  <c r="BK169" i="2"/>
  <c r="J169" i="2"/>
  <c r="BF169" i="2"/>
  <c r="BI165" i="2"/>
  <c r="BH165" i="2"/>
  <c r="BG165" i="2"/>
  <c r="BE165" i="2"/>
  <c r="T165" i="2"/>
  <c r="R165" i="2"/>
  <c r="P165" i="2"/>
  <c r="BK165" i="2"/>
  <c r="J165" i="2"/>
  <c r="BF165" i="2"/>
  <c r="BI161" i="2"/>
  <c r="BH161" i="2"/>
  <c r="BG161" i="2"/>
  <c r="BE161" i="2"/>
  <c r="T161" i="2"/>
  <c r="R161" i="2"/>
  <c r="P161" i="2"/>
  <c r="BK161" i="2"/>
  <c r="J161" i="2"/>
  <c r="BF161" i="2"/>
  <c r="BI151" i="2"/>
  <c r="BH151" i="2"/>
  <c r="BG151" i="2"/>
  <c r="BE151" i="2"/>
  <c r="T151" i="2"/>
  <c r="T150" i="2"/>
  <c r="R151" i="2"/>
  <c r="R150" i="2"/>
  <c r="P151" i="2"/>
  <c r="P150" i="2"/>
  <c r="BK151" i="2"/>
  <c r="BK150" i="2"/>
  <c r="J150" i="2" s="1"/>
  <c r="J151" i="2"/>
  <c r="BF151" i="2" s="1"/>
  <c r="J63" i="2"/>
  <c r="BI147" i="2"/>
  <c r="BH147" i="2"/>
  <c r="BG147" i="2"/>
  <c r="BE147" i="2"/>
  <c r="T147" i="2"/>
  <c r="R147" i="2"/>
  <c r="P147" i="2"/>
  <c r="BK147" i="2"/>
  <c r="J147" i="2"/>
  <c r="BF147" i="2"/>
  <c r="BI142" i="2"/>
  <c r="BH142" i="2"/>
  <c r="BG142" i="2"/>
  <c r="BE142" i="2"/>
  <c r="T142" i="2"/>
  <c r="R142" i="2"/>
  <c r="P142" i="2"/>
  <c r="BK142" i="2"/>
  <c r="J142" i="2"/>
  <c r="BF142" i="2"/>
  <c r="BI140" i="2"/>
  <c r="BH140" i="2"/>
  <c r="BG140" i="2"/>
  <c r="BE140" i="2"/>
  <c r="T140" i="2"/>
  <c r="R140" i="2"/>
  <c r="P140" i="2"/>
  <c r="BK140" i="2"/>
  <c r="J140" i="2"/>
  <c r="BF140" i="2"/>
  <c r="BI138" i="2"/>
  <c r="BH138" i="2"/>
  <c r="BG138" i="2"/>
  <c r="BE138" i="2"/>
  <c r="T138" i="2"/>
  <c r="R138" i="2"/>
  <c r="P138" i="2"/>
  <c r="BK138" i="2"/>
  <c r="J138" i="2"/>
  <c r="BF138" i="2"/>
  <c r="BI134" i="2"/>
  <c r="BH134" i="2"/>
  <c r="BG134" i="2"/>
  <c r="BE134" i="2"/>
  <c r="T134" i="2"/>
  <c r="T133" i="2"/>
  <c r="R134" i="2"/>
  <c r="R133" i="2"/>
  <c r="P134" i="2"/>
  <c r="P133" i="2"/>
  <c r="BK134" i="2"/>
  <c r="BK133" i="2"/>
  <c r="J133" i="2" s="1"/>
  <c r="J134" i="2"/>
  <c r="BF134" i="2" s="1"/>
  <c r="J62" i="2"/>
  <c r="BI130" i="2"/>
  <c r="BH130" i="2"/>
  <c r="BG130" i="2"/>
  <c r="BE130" i="2"/>
  <c r="T130" i="2"/>
  <c r="R130" i="2"/>
  <c r="P130" i="2"/>
  <c r="BK130" i="2"/>
  <c r="J130" i="2"/>
  <c r="BF130" i="2"/>
  <c r="BI127" i="2"/>
  <c r="BH127" i="2"/>
  <c r="BG127" i="2"/>
  <c r="BE127" i="2"/>
  <c r="T127" i="2"/>
  <c r="R127" i="2"/>
  <c r="P127" i="2"/>
  <c r="BK127" i="2"/>
  <c r="J127" i="2"/>
  <c r="BF127" i="2"/>
  <c r="BI122" i="2"/>
  <c r="BH122" i="2"/>
  <c r="BG122" i="2"/>
  <c r="BE122" i="2"/>
  <c r="T122" i="2"/>
  <c r="R122" i="2"/>
  <c r="P122" i="2"/>
  <c r="BK122" i="2"/>
  <c r="J122" i="2"/>
  <c r="BF122" i="2"/>
  <c r="BI117" i="2"/>
  <c r="BH117" i="2"/>
  <c r="BG117" i="2"/>
  <c r="BE117" i="2"/>
  <c r="T117" i="2"/>
  <c r="R117" i="2"/>
  <c r="P117" i="2"/>
  <c r="BK117" i="2"/>
  <c r="J117" i="2"/>
  <c r="BF117" i="2"/>
  <c r="BI111" i="2"/>
  <c r="BH111" i="2"/>
  <c r="BG111" i="2"/>
  <c r="BE111" i="2"/>
  <c r="T111" i="2"/>
  <c r="R111" i="2"/>
  <c r="P111" i="2"/>
  <c r="BK111" i="2"/>
  <c r="J111" i="2"/>
  <c r="BF111" i="2"/>
  <c r="BI110" i="2"/>
  <c r="F37" i="2"/>
  <c r="BD55" i="1" s="1"/>
  <c r="BH110" i="2"/>
  <c r="BG110" i="2"/>
  <c r="F35" i="2"/>
  <c r="BB55" i="1" s="1"/>
  <c r="BE110" i="2"/>
  <c r="T110" i="2"/>
  <c r="T109" i="2"/>
  <c r="R110" i="2"/>
  <c r="R109" i="2"/>
  <c r="R108" i="2" s="1"/>
  <c r="R107" i="2" s="1"/>
  <c r="P110" i="2"/>
  <c r="P109" i="2"/>
  <c r="BK110" i="2"/>
  <c r="J110" i="2"/>
  <c r="BF110" i="2" s="1"/>
  <c r="J34" i="2" s="1"/>
  <c r="AW55" i="1" s="1"/>
  <c r="F34" i="2"/>
  <c r="BA55" i="1" s="1"/>
  <c r="BA54" i="1" s="1"/>
  <c r="J104" i="2"/>
  <c r="J103" i="2"/>
  <c r="F103" i="2"/>
  <c r="F101" i="2"/>
  <c r="E99" i="2"/>
  <c r="J55" i="2"/>
  <c r="J54" i="2"/>
  <c r="F54" i="2"/>
  <c r="F52" i="2"/>
  <c r="E50" i="2"/>
  <c r="J18" i="2"/>
  <c r="E18" i="2"/>
  <c r="F104" i="2" s="1"/>
  <c r="J17" i="2"/>
  <c r="J12" i="2"/>
  <c r="J101" i="2" s="1"/>
  <c r="J52" i="2"/>
  <c r="E7" i="2"/>
  <c r="E97" i="2"/>
  <c r="E48" i="2"/>
  <c r="BD54" i="1"/>
  <c r="W33" i="1" s="1"/>
  <c r="BB54" i="1"/>
  <c r="AS54" i="1"/>
  <c r="L50" i="1"/>
  <c r="AM50" i="1"/>
  <c r="AM49" i="1"/>
  <c r="L49" i="1"/>
  <c r="AM47" i="1"/>
  <c r="L47" i="1"/>
  <c r="L45" i="1"/>
  <c r="L44" i="1"/>
  <c r="W30" i="1" l="1"/>
  <c r="AW54" i="1"/>
  <c r="AK30" i="1" s="1"/>
  <c r="W31" i="1"/>
  <c r="AX54" i="1"/>
  <c r="F55" i="2"/>
  <c r="BK109" i="2"/>
  <c r="P108" i="2"/>
  <c r="P107" i="2" s="1"/>
  <c r="AU55" i="1" s="1"/>
  <c r="AU54" i="1" s="1"/>
  <c r="T108" i="2"/>
  <c r="T107" i="2" s="1"/>
  <c r="J33" i="2"/>
  <c r="AV55" i="1" s="1"/>
  <c r="AT55" i="1" s="1"/>
  <c r="F33" i="2"/>
  <c r="AZ55" i="1" s="1"/>
  <c r="AZ54" i="1" s="1"/>
  <c r="F36" i="2"/>
  <c r="BC55" i="1" s="1"/>
  <c r="BC54" i="1" s="1"/>
  <c r="J885" i="2"/>
  <c r="J73" i="2" s="1"/>
  <c r="BK884" i="2"/>
  <c r="J884" i="2" s="1"/>
  <c r="J72" i="2" s="1"/>
  <c r="J1268" i="2"/>
  <c r="J87" i="2" s="1"/>
  <c r="BK1267" i="2"/>
  <c r="J1267" i="2" s="1"/>
  <c r="J86" i="2" s="1"/>
  <c r="W32" i="1" l="1"/>
  <c r="AY54" i="1"/>
  <c r="W29" i="1"/>
  <c r="AV54" i="1"/>
  <c r="BK108" i="2"/>
  <c r="J109" i="2"/>
  <c r="J61" i="2" s="1"/>
  <c r="AK29" i="1" l="1"/>
  <c r="AT54" i="1"/>
  <c r="BK107" i="2"/>
  <c r="J107" i="2" s="1"/>
  <c r="J108" i="2"/>
  <c r="J60" i="2" s="1"/>
  <c r="J59" i="2" l="1"/>
  <c r="J30" i="2"/>
  <c r="AG55" i="1" l="1"/>
  <c r="J39" i="2"/>
  <c r="AN55" i="1" l="1"/>
  <c r="AG54" i="1"/>
  <c r="AK26" i="1" l="1"/>
  <c r="AK35" i="1" s="1"/>
  <c r="AN54" i="1"/>
</calcChain>
</file>

<file path=xl/sharedStrings.xml><?xml version="1.0" encoding="utf-8"?>
<sst xmlns="http://schemas.openxmlformats.org/spreadsheetml/2006/main" count="12325" uniqueCount="1696">
  <si>
    <t>Export Komplet</t>
  </si>
  <si>
    <t>VZ</t>
  </si>
  <si>
    <t>2.0</t>
  </si>
  <si>
    <t/>
  </si>
  <si>
    <t>False</t>
  </si>
  <si>
    <t>{815bea26-c414-4c7a-84be-bdfd16f0ef25}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</si>
  <si>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</si>
  <si>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</si>
  <si>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</si>
  <si>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</si>
  <si>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</si>
  <si>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</si>
  <si>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</si>
  <si>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</si>
  <si>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</si>
  <si>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TLPR307dod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</si>
  <si>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</si>
  <si>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</si>
  <si>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Zateplení domu č.p.5, Kostomlaty pod Milešovkou</t>
  </si>
  <si>
    <t>0,1</t>
  </si>
  <si>
    <t>KSO:</t>
  </si>
  <si>
    <t>CC-CZ:</t>
  </si>
  <si>
    <t>1</t>
  </si>
  <si>
    <t>Místo:</t>
  </si>
  <si>
    <t>Kostomlaty pod Milešovkou</t>
  </si>
  <si>
    <t>Datum:</t>
  </si>
  <si>
    <t>10</t>
  </si>
  <si>
    <t>100</t>
  </si>
  <si>
    <t>Zadavatel:</t>
  </si>
  <si>
    <t>IČ:</t>
  </si>
  <si>
    <t>Obec Kostomlaty pod Milešovkou</t>
  </si>
  <si>
    <t>DIČ:</t>
  </si>
  <si>
    <t>Uchazeč:</t>
  </si>
  <si>
    <t>Vyplň údaj</t>
  </si>
  <si>
    <t>Projektant:</t>
  </si>
  <si>
    <t>TL Projekt</t>
  </si>
  <si>
    <t>True</t>
  </si>
  <si>
    <t>Zpracovatel:</t>
  </si>
  <si>
    <t>Martin Růžička</t>
  </si>
  <si>
    <t>Poznámka:</t>
  </si>
  <si>
    <t>Soupis prací je sestaven za využití položek Cenové soustavy ÚRS. Cenové a technické podmínky položek Cenové soustavy ÚRS, které nejsou uvedeny v soupisu prací (tzv.úvodní části katalogů), jsou neomezeně dálkově k dispozici na www.cs-urs.cz. Položky, které nemají ve sloupci "Cenová soustava" uveden žádný údaj, nepochází z Cenové soustavy ÚRS.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</si>
  <si>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</si>
  <si>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</si>
  <si>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</si>
  <si>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</si>
  <si>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</si>
  <si>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</si>
  <si>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</si>
  <si>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</si>
  <si>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</si>
  <si>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</si>
  <si>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</si>
  <si>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</si>
  <si>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</si>
  <si>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</si>
  <si>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</si>
  <si>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</si>
  <si>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</si>
  <si>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</si>
  <si>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</si>
  <si>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</si>
  <si>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</si>
  <si>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</si>
  <si>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</si>
  <si>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</si>
  <si>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</si>
  <si>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</si>
  <si>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</si>
  <si>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</si>
  <si>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</si>
  <si>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</si>
  <si>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</si>
  <si>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</si>
  <si>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</si>
  <si>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</si>
  <si>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</si>
  <si>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</si>
  <si>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</si>
  <si>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</si>
  <si>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</si>
  <si>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STA</t>
  </si>
  <si>
    <t>{e6c63da3-175f-4166-ac6d-d6fc07b4da90}</t>
  </si>
  <si>
    <t>803 52</t>
  </si>
  <si>
    <t>KRYCÍ LIST SOUPISU PRACÍ</t>
  </si>
  <si>
    <t>Objekt:</t>
  </si>
  <si>
    <t>1 - Zateplení domu č.p.5, Kostomlaty pod Milešovkou</t>
  </si>
  <si>
    <t>11301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</si>
  <si>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</si>
  <si>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</si>
  <si>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</si>
  <si>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</si>
  <si>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</si>
  <si>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</si>
  <si>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</si>
  <si>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61 - Úprava povrchů vnitřní</t>
  </si>
  <si>
    <t xml:space="preserve">    62 - Úprava povrchů vnější</t>
  </si>
  <si>
    <t xml:space="preserve">    62V - Výkaz výměr - fasáda</t>
  </si>
  <si>
    <t xml:space="preserve">    63 - Podlahy a podlahové konstrukce</t>
  </si>
  <si>
    <t xml:space="preserve">    94 - Lešení a stavební výtahy</t>
  </si>
  <si>
    <t xml:space="preserve">    95 - Různé dokončovací konstrukce a práce pozemních staveb</t>
  </si>
  <si>
    <t xml:space="preserve">    96 - Bourání konstrukcí</t>
  </si>
  <si>
    <t xml:space="preserve">    99 - Přesun hmot</t>
  </si>
  <si>
    <t xml:space="preserve">    KZD - Komunikace - zámková dlažba</t>
  </si>
  <si>
    <t>PSV - Práce a dodávky PSV</t>
  </si>
  <si>
    <t xml:space="preserve">    711 - Izolace proti vodě, vlhkosti a plynům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</si>
  <si>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</si>
  <si>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</si>
  <si>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</si>
  <si>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</si>
  <si>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Konstrukce pokrývačské</t>
  </si>
  <si>
    <t xml:space="preserve">    766 - Konstrukce truhlářské</t>
  </si>
  <si>
    <t xml:space="preserve">    76P - Konstrukce plastové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</si>
  <si>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</si>
  <si>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</si>
  <si>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</si>
  <si>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 xml:space="preserve">    790 - Demontáže PSV</t>
  </si>
  <si>
    <t xml:space="preserve">    7H - Hromosvod</t>
  </si>
  <si>
    <t>VRN - Vedlejší rozpočtové náklady</t>
  </si>
  <si>
    <t xml:space="preserve">    O02 -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</si>
  <si>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</si>
  <si>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</si>
  <si>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</si>
  <si>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</si>
  <si>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</si>
  <si>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</si>
  <si>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</si>
  <si>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</si>
  <si>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</si>
  <si>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</si>
  <si>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</si>
  <si>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</si>
  <si>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</si>
  <si>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</si>
  <si>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</si>
  <si>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</si>
  <si>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</si>
  <si>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</si>
  <si>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1-01</t>
  </si>
  <si>
    <t>Vytýčení podzemních sítí</t>
  </si>
  <si>
    <t>kompl.</t>
  </si>
  <si>
    <t>4</t>
  </si>
  <si>
    <t>2</t>
  </si>
  <si>
    <t>-1068330531</t>
  </si>
  <si>
    <t>132202201</t>
  </si>
  <si>
    <t>Hloubení rýh š přes 600 do 2000 mm ručním nebo pneum nářadím v soudržných horninách tř. 3</t>
  </si>
  <si>
    <t>m3</t>
  </si>
  <si>
    <t>CS ÚRS 2013 01</t>
  </si>
  <si>
    <t>1814245683</t>
  </si>
  <si>
    <t>PP</t>
  </si>
  <si>
    <t>Hloubení zapažených i nezapažených rýh šířky přes 600 do 2 000 mm ručním nebo pneumatickým nářadím s urovnáním dna do předepsaného profilu a spádu v horninách tř. 3 soudržných</t>
  </si>
  <si>
    <t>VV</t>
  </si>
  <si>
    <t>"jih" 33,00*0,70*(0,50-0,21)</t>
  </si>
  <si>
    <t>"sever" 14,00*0,70*0,50</t>
  </si>
  <si>
    <t>"východ" 10,00*0,70*0,50</t>
  </si>
  <si>
    <t>Součet</t>
  </si>
  <si>
    <t>3</t>
  </si>
  <si>
    <t>174101101</t>
  </si>
  <si>
    <t>Zásyp jam, šachet rýh nebo kolem objektů sypaninou se zhutněním</t>
  </si>
  <si>
    <t>-541687732</t>
  </si>
  <si>
    <t>Zásyp sypaninou z jakékoliv horniny s uložením výkopku ve vrstvách se zhutněním jam, šachet, rýh nebo kolem objektů v těchto vykopávkách</t>
  </si>
  <si>
    <t>"výkop" 15,099</t>
  </si>
  <si>
    <t>"kačírek" -14,40*0,10</t>
  </si>
  <si>
    <t>162701105</t>
  </si>
  <si>
    <t>Vodorovné přemístění do 10000 m výkopku/sypaniny z horniny tř. 1 až 4</t>
  </si>
  <si>
    <t>-1564372896</t>
  </si>
  <si>
    <t>Vodorovné přemístění výkopku nebo sypaniny po suchu na obvyklém dopravním prostředku, bez naložení výkopku, avšak se složením bez rozhrnutí z horniny tř. 1 až 4 na vzdálenost přes 9 000 do 10 000 m</t>
  </si>
  <si>
    <t>"zásyp" -13,659</t>
  </si>
  <si>
    <t>5</t>
  </si>
  <si>
    <t>162701109</t>
  </si>
  <si>
    <t>Příplatek k vodorovnému přemístění výkopku/sypaniny z horniny tř. 1 až 4 ZKD 1000 m přes 10000 m</t>
  </si>
  <si>
    <t>934252517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</si>
  <si>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</si>
  <si>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1,44*5</t>
  </si>
  <si>
    <t>6</t>
  </si>
  <si>
    <t>171201211</t>
  </si>
  <si>
    <t>Poplatek za uložení odpadu ze sypaniny na skládce (skládkovné)</t>
  </si>
  <si>
    <t>t</t>
  </si>
  <si>
    <t>1422146034</t>
  </si>
  <si>
    <t>1,44*1,60</t>
  </si>
  <si>
    <t>Svislé a kompletní konstrukce</t>
  </si>
  <si>
    <t>7</t>
  </si>
  <si>
    <t>348272113</t>
  </si>
  <si>
    <t>Plotová zeď tl 190 mm z betonových tvarovek hladkých přírodních na MC včetně spárování</t>
  </si>
  <si>
    <t>m2</t>
  </si>
  <si>
    <t>471621298</t>
  </si>
  <si>
    <t>Ploty z tvárnic betonových plotová zeď na maltu cementovou včetně spárování současně při zdění z tvarovek hladkých, dutých přírodních, tloušťka zdiva 190 mm</t>
  </si>
  <si>
    <t>ozn.(D4) - schodiště</t>
  </si>
  <si>
    <t>3,00</t>
  </si>
  <si>
    <t>8</t>
  </si>
  <si>
    <t>348272513</t>
  </si>
  <si>
    <t>Plotová stříška pro zeď tl 195 mm z tvarovek hladkých nebo štípaných přírodních</t>
  </si>
  <si>
    <t>m</t>
  </si>
  <si>
    <t>-256273857</t>
  </si>
  <si>
    <t>Ploty z tvárnic betonových plotová stříška lepená mrazuvzdorným lepidlem z tvarovek hladkých nebo štípaných, sedlového tvaru přírodních, tloušťka zdiva 195 mm</t>
  </si>
  <si>
    <t>9</t>
  </si>
  <si>
    <t>311361821</t>
  </si>
  <si>
    <t>Výztuž nosných zdí betonářskou ocelí 10 505</t>
  </si>
  <si>
    <t>-1276270886</t>
  </si>
  <si>
    <t>Výztuž nadzákladových zdí nosných svislých nebo odkloněných od svislice, rovných nebo oblých z betonářské oceli 10 505 (R) nebo BSt 500</t>
  </si>
  <si>
    <t>311272611</t>
  </si>
  <si>
    <t>Zdivo nosné tl 500 mm z pórobetonových přesných hladkých tvárnic Ytong hmotnosti 300 kg/m3</t>
  </si>
  <si>
    <t>1817928343</t>
  </si>
  <si>
    <t>Zdivo z pórobetonových přesných tvárnic (YTONG) nosné z tvárnic hladkých jakékoli pevnosti na tenké maltové lože, tloušťka zdiva 500 mm, objemová hmotnost 300 kg/m3</t>
  </si>
  <si>
    <t>1.PP</t>
  </si>
  <si>
    <t>dozdění parapetů</t>
  </si>
  <si>
    <t>0,90*0,10*0,75*2</t>
  </si>
  <si>
    <t>11</t>
  </si>
  <si>
    <t>342241162</t>
  </si>
  <si>
    <t>Příčky tl 140 mm z cihel plných dl 290 mm pevnosti P 15 na MC</t>
  </si>
  <si>
    <t>-1963822109</t>
  </si>
  <si>
    <t>Příčky nebo přizdívky jednoduché z cihel nebo příčkovek pálených na maltu MVC nebo MC plných P 7,5 až P 15 dl. 290 mm (290x140x65 mm) o tl. 140 mm</t>
  </si>
  <si>
    <t>"západní štít-sousední objekt" 0,50*2,00</t>
  </si>
  <si>
    <t>61</t>
  </si>
  <si>
    <t>Úprava povrchů vnitřní</t>
  </si>
  <si>
    <t>12</t>
  </si>
  <si>
    <t>61-min10Lam</t>
  </si>
  <si>
    <t>Zateplení - mineral tl.10cm (lamely) - tepelně izolační kompozitní systém ETICS (na vnitřní stropy)</t>
  </si>
  <si>
    <t>728711280</t>
  </si>
  <si>
    <t>ve složení:</t>
  </si>
  <si>
    <t>- lepící tmel vysoce prodyšný s faktorem difuzního odporu µ=14</t>
  </si>
  <si>
    <t>- izol.vrstva - desky z minerálního vlákna</t>
  </si>
  <si>
    <t xml:space="preserve">  (kolmá orientace vláken) tl.10cm,</t>
  </si>
  <si>
    <t xml:space="preserve">  kotvení desek k podkladu plastovými talířovými</t>
  </si>
  <si>
    <t xml:space="preserve">  šroubovými hmoždinkami se zátkováním</t>
  </si>
  <si>
    <t xml:space="preserve">- stěrková hmota se sklotextilní sítí, stěrková hmota vysoce prodyšná s faktorem difuzního odporu µ=14 </t>
  </si>
  <si>
    <t>(dodávka+montáž)</t>
  </si>
  <si>
    <t>"ozn.(P11)" 74,895</t>
  </si>
  <si>
    <t>13</t>
  </si>
  <si>
    <t>612142001</t>
  </si>
  <si>
    <t>Potažení vnitřních stěn sklovláknitým pletivem vtlačeným do tenkovrstvé hmoty</t>
  </si>
  <si>
    <t>1541608696</t>
  </si>
  <si>
    <t>"dozdění parapetů Ytong" 4,00</t>
  </si>
  <si>
    <t>14</t>
  </si>
  <si>
    <t>612325302</t>
  </si>
  <si>
    <t>Vápenocementová štuková omítka ostění nebo nadpraží</t>
  </si>
  <si>
    <t>1330891371</t>
  </si>
  <si>
    <t>619995001</t>
  </si>
  <si>
    <t>Začištění omítek kolem oken, dveří, podlah nebo obkladů</t>
  </si>
  <si>
    <t>-2009232052</t>
  </si>
  <si>
    <t>Začištění omítek (s dodáním hmot) kolem oken, dveří, podlah, obkladů apod.</t>
  </si>
  <si>
    <t>výměna výplní otvorů</t>
  </si>
  <si>
    <t>"V1" (1,20+2,40*2)*2</t>
  </si>
  <si>
    <t>"V2" (0,80+2,00*2)*2</t>
  </si>
  <si>
    <t>"V3" (1,20+1,50*2)*35</t>
  </si>
  <si>
    <t>"V4" (1,20+1,20*2)*2</t>
  </si>
  <si>
    <t>"V5" (1,15+1,15*2)*6</t>
  </si>
  <si>
    <t>"V6" (0,60+1,20*2)*2</t>
  </si>
  <si>
    <t>"V7" (0,90+0,50*2)*2</t>
  </si>
  <si>
    <t>62</t>
  </si>
  <si>
    <t>Úprava povrchů vnější</t>
  </si>
  <si>
    <t>16</t>
  </si>
  <si>
    <t>629991011</t>
  </si>
  <si>
    <t>Zakrytí výplní otvorů a svislých ploch fólií přilepenou lepící páskou</t>
  </si>
  <si>
    <t>-137420574</t>
  </si>
  <si>
    <t>Zakrytí vnějších ploch před znečištěním včetně pozdějšího odkrytí výplní otvorů a svislých ploch fólií přilepenou lepící páskou</t>
  </si>
  <si>
    <t>1,20*2,40*2   +0,80*2,00*2</t>
  </si>
  <si>
    <t>1,20*1,50*35   +1,20*1,20*2   +1,15*1,15*6</t>
  </si>
  <si>
    <t>0,60*1,20*2   +0,90*0,50*2</t>
  </si>
  <si>
    <t>3,80*3,65*2   +3,80*2,75*2</t>
  </si>
  <si>
    <t>0,80*2,00*2</t>
  </si>
  <si>
    <t>17</t>
  </si>
  <si>
    <t>622325102</t>
  </si>
  <si>
    <t>Oprava vápenocementové hladké omítky vnějších stěn v rozsahu do 30%</t>
  </si>
  <si>
    <t>1926175355</t>
  </si>
  <si>
    <t>Oprava vápenocementové omítky vnějších ploch hladké stěn přes 10 do 30%</t>
  </si>
  <si>
    <t>"P1" 332,798</t>
  </si>
  <si>
    <t>"P2" 145,75</t>
  </si>
  <si>
    <t>"P3" 11,28</t>
  </si>
  <si>
    <t>"P4" 11,04</t>
  </si>
  <si>
    <t>"P5" 67,934</t>
  </si>
  <si>
    <t>"P6" 61,82</t>
  </si>
  <si>
    <t>"P7" 7,27</t>
  </si>
  <si>
    <t>"P12" 63,383</t>
  </si>
  <si>
    <t>"P13" 7,096</t>
  </si>
  <si>
    <t>"P14" 43,11</t>
  </si>
  <si>
    <t>"odpočet om.hladké (po otlučení obkladů)" -17,00</t>
  </si>
  <si>
    <t>18</t>
  </si>
  <si>
    <t>622321121</t>
  </si>
  <si>
    <t>Vápenocementová omítka hladká jednovrstvá vnějších stěn nanášená ručně</t>
  </si>
  <si>
    <t>112403514</t>
  </si>
  <si>
    <t>Omítka vápenocementová vnějších ploch nanášená ručně jednovrstvá, tloušťky do 15 mm hladká stěn</t>
  </si>
  <si>
    <t>"po otlučení obkladů" 17,00</t>
  </si>
  <si>
    <t>"cih.přizdívka - západní štít-sousední objekt" 0,50*2,00</t>
  </si>
  <si>
    <t>19</t>
  </si>
  <si>
    <t>621321141</t>
  </si>
  <si>
    <t>Vápenocementová omítka štuková dvouvrstvá vnějších podhledů nanášená ručně</t>
  </si>
  <si>
    <t>-417371225</t>
  </si>
  <si>
    <t>Omítka vápenocementová vnějších ploch nanášená ručně dvouvrstvá, tloušťky jádrové omítky do 15 mm štuková podhledů</t>
  </si>
  <si>
    <t>"po ubourání části římsy" (1,10+0,20*2)*0,20</t>
  </si>
  <si>
    <t>20</t>
  </si>
  <si>
    <t>62-pruzk</t>
  </si>
  <si>
    <t>Průzkum stavu jednotlivých konstrukcí obvodového pláště (zjištění závad majících vliv na stabilitu objektu, stav omítek) a označení narušených ploch</t>
  </si>
  <si>
    <t>kmpl</t>
  </si>
  <si>
    <t>-796993305</t>
  </si>
  <si>
    <t>62-odtrh</t>
  </si>
  <si>
    <t>Odtrhové zkoušky u stávajících omítek pro zjištění kvality podkladu pro zateplovací obklad</t>
  </si>
  <si>
    <t>1381132707</t>
  </si>
  <si>
    <t>22</t>
  </si>
  <si>
    <t>62-čiš</t>
  </si>
  <si>
    <t>Očištění fasády tlakovou vodou (dodávka+montáž)</t>
  </si>
  <si>
    <t>-200762165</t>
  </si>
  <si>
    <t>23</t>
  </si>
  <si>
    <t>62-zpev</t>
  </si>
  <si>
    <t>Nátěr fasády hloubkovým zpevňovačem omítek (dodávka+montáž)</t>
  </si>
  <si>
    <t>-775260000</t>
  </si>
  <si>
    <t xml:space="preserve">(bude provedeno v případě nevyhovujícího stavu omítky, </t>
  </si>
  <si>
    <t>zjištěného při odtrhové zkoušce)</t>
  </si>
  <si>
    <t>"P1" 332,798*0,70</t>
  </si>
  <si>
    <t>"P2" 145,75*0,70</t>
  </si>
  <si>
    <t>"P3" 11,28*0,70</t>
  </si>
  <si>
    <t>"P4" 11,04*0,70</t>
  </si>
  <si>
    <t>"P5" 67,934*0,70</t>
  </si>
  <si>
    <t>"P6" 61,82*0,70</t>
  </si>
  <si>
    <t>"P7" 7,27*0,70</t>
  </si>
  <si>
    <t>"P12" 63,383*0,70</t>
  </si>
  <si>
    <t>"P13" 7,096*0,70</t>
  </si>
  <si>
    <t>"P14" 43,11*0,70</t>
  </si>
  <si>
    <t>"odpočet om.hladké (po otlučení obkladů)" -17,00*0,70</t>
  </si>
  <si>
    <t>24</t>
  </si>
  <si>
    <t>62-REP1</t>
  </si>
  <si>
    <t>Příprava pro reprofilaci betonu</t>
  </si>
  <si>
    <t>398900661</t>
  </si>
  <si>
    <t>- zbavení podkladu prachu, nečistot, mastnot</t>
  </si>
  <si>
    <t>- odstranění nesoudržných, nepevných částí</t>
  </si>
  <si>
    <t xml:space="preserve">  (oškrabáním, otlučením, otryskáním)</t>
  </si>
  <si>
    <t>- odsekání betonu</t>
  </si>
  <si>
    <t>(vč.manipulace se sutí, odvozu suti a poplatku za skládku suti)</t>
  </si>
  <si>
    <t>3,00 "Rozsah a provedení nutno upřesnit při realizaci"</t>
  </si>
  <si>
    <t>25</t>
  </si>
  <si>
    <t>62-REP2</t>
  </si>
  <si>
    <t>Reprofilace betonových konstrukcí vč.ošetření výztuže</t>
  </si>
  <si>
    <t>1517204714</t>
  </si>
  <si>
    <t>- reprofilační malta vč.adhezivního nátěru a penetrace</t>
  </si>
  <si>
    <t>(dodávka+montáž+přesun hmot)</t>
  </si>
  <si>
    <t>26</t>
  </si>
  <si>
    <t>62-pol14</t>
  </si>
  <si>
    <t>Zateplení - polystyren tl.14cm (bílý) - tepelně izolační kompozitní systém ETICS kvalitativní třídy A</t>
  </si>
  <si>
    <t>-1798207835</t>
  </si>
  <si>
    <t>- izol.vrstva - polystyrenové fasádní desky bílé EPS F - příčně perforované s faktorem difuzního odporu µ=10-15, tl.14cm</t>
  </si>
  <si>
    <t xml:space="preserve">  8ks/m2 (nároží, římsa 10ks/m2) - bližší určení viz PD</t>
  </si>
  <si>
    <t>- podkladní nátěr</t>
  </si>
  <si>
    <t>- tenkovrstvá celoprobarvená silikátová omítka (zrno 1,5mm)</t>
  </si>
  <si>
    <t>"ozn.(P1)" 332,798</t>
  </si>
  <si>
    <t>27</t>
  </si>
  <si>
    <t>62-pol12</t>
  </si>
  <si>
    <t>Zateplení - polystyren tl.12cm (bílý) - tepelně izolační kompozitní systém ETICS kvalitativní třídy A</t>
  </si>
  <si>
    <t>2026090589</t>
  </si>
  <si>
    <t>- izol.vrstva - polystyrenové fasádní desky bílé EPS F - příčně perforované s faktorem difuzního odporu µ=10-15, tl.12cm</t>
  </si>
  <si>
    <t>"ozn.(P12)" 63,383</t>
  </si>
  <si>
    <t>28</t>
  </si>
  <si>
    <t>62-pol12vrut</t>
  </si>
  <si>
    <t>2037786394</t>
  </si>
  <si>
    <t>- lepidlo</t>
  </si>
  <si>
    <t>- izol.vrstva - polystyrenové fasádní desky bílé EPS 70F tl.12cm,</t>
  </si>
  <si>
    <t xml:space="preserve">  kotvení desek k podkladu talířovými</t>
  </si>
  <si>
    <t xml:space="preserve">  hmoždinkami s vrutem </t>
  </si>
  <si>
    <t>- stěrková hmota se sklotextilní sítí</t>
  </si>
  <si>
    <t>"ozn.(P8)" 21,305</t>
  </si>
  <si>
    <t>29</t>
  </si>
  <si>
    <t>62-pol6</t>
  </si>
  <si>
    <t>Zateplení - polystyren tl.6cm (bílý) - tepelně izolační kompozitní systém ETICS kvalitativní třídy A</t>
  </si>
  <si>
    <t>-2146960924</t>
  </si>
  <si>
    <t>- izol.vrstva - polystyrenové fasádní desky bílé EPS F - příčně perforované s faktorem difuzního odporu µ=10-15, tl.6cm</t>
  </si>
  <si>
    <t>"ozn.(P13)" 7,096</t>
  </si>
  <si>
    <t>30</t>
  </si>
  <si>
    <t>62-pol3</t>
  </si>
  <si>
    <t>Zateplení - polystyren tl.3cm (bílý) (ostění) - tepelně izolační kompozitní systém ETICS kvalitativní třídy A</t>
  </si>
  <si>
    <t>332337828</t>
  </si>
  <si>
    <t>- izol.vrstva - polystyrenové fasádní desky bílé EPS 70F tl.3cm</t>
  </si>
  <si>
    <t>"ozn.(P5)" 67,934</t>
  </si>
  <si>
    <t>"ozn.(P9)" 3,105</t>
  </si>
  <si>
    <t>31</t>
  </si>
  <si>
    <t>62-pol14šed</t>
  </si>
  <si>
    <t>Zateplení - polystyren tl.14cm (šedý) - tepelně izolační kompozitní systém ETICS kvalitativní třídy A</t>
  </si>
  <si>
    <t>84287315</t>
  </si>
  <si>
    <t>- izol.vrstva - polystyrenové fasádní desky šedé EPS F - příčně perforované s faktorem difuzního odporu µ=10-15, tl.14cm</t>
  </si>
  <si>
    <t>"ozn.(P2)" 145,75</t>
  </si>
  <si>
    <t>32</t>
  </si>
  <si>
    <t>62-xps14</t>
  </si>
  <si>
    <t>Zateplení - extrudovaný polystyren tl.14cm - tepelně izolační kompozitní systém ETICS kvalitativní třídy A</t>
  </si>
  <si>
    <t>-229702652</t>
  </si>
  <si>
    <t>- izol.vrstva - desky z extrudovaného polystyrenu tl.14cm,</t>
  </si>
  <si>
    <t>"ozn.(P3)" 11,28</t>
  </si>
  <si>
    <t>33</t>
  </si>
  <si>
    <t>62-xps12</t>
  </si>
  <si>
    <t>Zateplení - extrudovaný polystyren tl.12cm - tepelně izolační kompozitní systém ETICS kvalitativní třídy A</t>
  </si>
  <si>
    <t>170306252</t>
  </si>
  <si>
    <t>- izol.vrstva - desky z extrudovaného polystyrenu tl.12cm,</t>
  </si>
  <si>
    <t>- stěrková hmota se sklotextilní sítí (2 vrstvy sítě)</t>
  </si>
  <si>
    <t>(vrchní omítka viz položka 62omdek)</t>
  </si>
  <si>
    <t>"ozn.(P6)" 61,82</t>
  </si>
  <si>
    <t>34</t>
  </si>
  <si>
    <t>62-xps3</t>
  </si>
  <si>
    <t>Zateplení - extrudovaný polystyren tl.3cm - tepelně izolační kompozitní systém ETICS kvalitativní třídy A</t>
  </si>
  <si>
    <t>1952448206</t>
  </si>
  <si>
    <t>- izol.vrstva - desky z extrudovaného polystyrenu tl.3cm,</t>
  </si>
  <si>
    <t>"ozn.(P7)" 7,27</t>
  </si>
  <si>
    <t>35</t>
  </si>
  <si>
    <t>62-min14</t>
  </si>
  <si>
    <t>Zateplení - mineral tl.14cm - tepelně izolační kompozitní systém ETICS kvalitativní třídy A</t>
  </si>
  <si>
    <t>-1872312613</t>
  </si>
  <si>
    <t xml:space="preserve">  (podélná orientace vláken)  tl.14cm,</t>
  </si>
  <si>
    <t>"ozn.(P4)" 11,04</t>
  </si>
  <si>
    <t>36</t>
  </si>
  <si>
    <t>62-parpol</t>
  </si>
  <si>
    <t>Zateplení - polystyren tl.3cm (parapety) - tepelně izolační kompozitní systém ETICS kvalitativní třídy A</t>
  </si>
  <si>
    <t>-2134303794</t>
  </si>
  <si>
    <t>"ozn.(K1)" 56,65*0,30</t>
  </si>
  <si>
    <t>37</t>
  </si>
  <si>
    <t>62-lep</t>
  </si>
  <si>
    <t>Příplatek na větší spotřebu lepidla (dodávka+montáž)</t>
  </si>
  <si>
    <t>ks</t>
  </si>
  <si>
    <t>-589664082</t>
  </si>
  <si>
    <t>"západní štít-plochy do výšky sousedního objektu (cca do úrovně +3,50m) " 38,00</t>
  </si>
  <si>
    <t>38</t>
  </si>
  <si>
    <t>62-přípltěs</t>
  </si>
  <si>
    <t>Příplatek na práce na zateplovacím systému vč.úpravy podkladu prováděné ve stísněném prostoru</t>
  </si>
  <si>
    <t>1295799925</t>
  </si>
  <si>
    <t>39</t>
  </si>
  <si>
    <t>62-pen</t>
  </si>
  <si>
    <t>Penetrace podkladu (Cetris desek) (dodávka+montáž)</t>
  </si>
  <si>
    <t>2069416586</t>
  </si>
  <si>
    <t>"ozn.(P14 - cetris)" (11,70+4,90)*0,35</t>
  </si>
  <si>
    <t>40</t>
  </si>
  <si>
    <t>62-omsit</t>
  </si>
  <si>
    <t>Povrchová úprava (jako u zateplovacího obkladu, ale bez izolační vrstvy)</t>
  </si>
  <si>
    <t>-738666855</t>
  </si>
  <si>
    <t>"ozn.(P14)" 43,11</t>
  </si>
  <si>
    <t>41</t>
  </si>
  <si>
    <t>62-omdek</t>
  </si>
  <si>
    <t>Povrchová úprava (jako u zateplovacího obkladu, ale bez izolační vrstvy a pletiva)</t>
  </si>
  <si>
    <t>1877019385</t>
  </si>
  <si>
    <t xml:space="preserve"> (stěrková hmota se sklotextilní sítí započtena</t>
  </si>
  <si>
    <t xml:space="preserve"> ve skladbách P6 a P7 = položky 62-xps3 a 62-xps12)</t>
  </si>
  <si>
    <t>- tenkovrstvá dekorativní omítka jemnozrnná</t>
  </si>
  <si>
    <t>"ozn.(P6 omítka)" 51,94</t>
  </si>
  <si>
    <t>42</t>
  </si>
  <si>
    <t>62-tm</t>
  </si>
  <si>
    <t>Zatmelení trvale pružným tmelem (dodávka+montáž)</t>
  </si>
  <si>
    <t>2136468421</t>
  </si>
  <si>
    <t>klempířské konstrukce</t>
  </si>
  <si>
    <t>"parapety" 56,65+17,20</t>
  </si>
  <si>
    <t>"římsy" 16,10</t>
  </si>
  <si>
    <t>"okapy" 7,00</t>
  </si>
  <si>
    <t>"ukončení obkladu" 37,00</t>
  </si>
  <si>
    <t>keramický soklík</t>
  </si>
  <si>
    <t>13,10</t>
  </si>
  <si>
    <t>43</t>
  </si>
  <si>
    <t>62-tp</t>
  </si>
  <si>
    <t>Těsnící páska (dodávka+montáž)</t>
  </si>
  <si>
    <t>-1978641328</t>
  </si>
  <si>
    <t>"styk P1/P6" 55,00</t>
  </si>
  <si>
    <t>44</t>
  </si>
  <si>
    <t>622252001</t>
  </si>
  <si>
    <t>Montáž zakládacích soklových lišt zateplení</t>
  </si>
  <si>
    <t>1042127022</t>
  </si>
  <si>
    <t>Montáž lišt kontaktního zateplení zakládacích soklových připevněných hmoždinkami</t>
  </si>
  <si>
    <t>(93,45+21,00+2,10)/1,05</t>
  </si>
  <si>
    <t>45</t>
  </si>
  <si>
    <t>M</t>
  </si>
  <si>
    <t>62-sokl14</t>
  </si>
  <si>
    <t>Hliníkový soklový profil sokl tl.1mm pro tl.14cm (dodávka)</t>
  </si>
  <si>
    <t>115868052</t>
  </si>
  <si>
    <t>"sokl" 79,00</t>
  </si>
  <si>
    <t>"západní štít - v úrovni +3,60" 10,00</t>
  </si>
  <si>
    <t>89,00*1,05</t>
  </si>
  <si>
    <t>46</t>
  </si>
  <si>
    <t>62-sokl12</t>
  </si>
  <si>
    <t>Hliníkový soklový profil sokl tl.1mm pro tl.12cm (dodávka)</t>
  </si>
  <si>
    <t>-691482763</t>
  </si>
  <si>
    <t>20,00*1,05</t>
  </si>
  <si>
    <t>47</t>
  </si>
  <si>
    <t>62-sokl6</t>
  </si>
  <si>
    <t>Hliníkový soklový profil sokl tl.1mm pro tl.6cm (dodávka)</t>
  </si>
  <si>
    <t>14070252</t>
  </si>
  <si>
    <t>2,00*1,05</t>
  </si>
  <si>
    <t>48</t>
  </si>
  <si>
    <t>622252002</t>
  </si>
  <si>
    <t>Montáž ostatních lišt zateplení</t>
  </si>
  <si>
    <t>-2067370405</t>
  </si>
  <si>
    <t>Montáž lišt kontaktního zateplení ostatních stěnových, dilatačních apod. lepených do tmelu</t>
  </si>
  <si>
    <t>(68,355+285,18+267,435)/1,05</t>
  </si>
  <si>
    <t>49</t>
  </si>
  <si>
    <t>62-okap</t>
  </si>
  <si>
    <t>Nadokenní profil plastový se síťovinou a okapničkou (dodávka)</t>
  </si>
  <si>
    <t>-1481971428</t>
  </si>
  <si>
    <t>"V1" 1,20*2</t>
  </si>
  <si>
    <t>"V2" 0,80*1</t>
  </si>
  <si>
    <t>"V3,4" 1,20*(35+2)</t>
  </si>
  <si>
    <t>"V5" 1,15*6</t>
  </si>
  <si>
    <t>"V6" 0,60*2</t>
  </si>
  <si>
    <t>"V7" 0,90*2</t>
  </si>
  <si>
    <t>"vrata" 3,80*2</t>
  </si>
  <si>
    <t>65,10*1,05</t>
  </si>
  <si>
    <t>50</t>
  </si>
  <si>
    <t>62-roh</t>
  </si>
  <si>
    <t>Rohový profil plastový se síťovinou (dodávka)</t>
  </si>
  <si>
    <t>1716573027</t>
  </si>
  <si>
    <t>a) výplně otvorů - svislé nároží</t>
  </si>
  <si>
    <t>"V1" 2,40*2*2</t>
  </si>
  <si>
    <t>"V2" 2,00*2*2+0,80*1</t>
  </si>
  <si>
    <t>"V3" 1,50*2*35</t>
  </si>
  <si>
    <t>"V4" 1,20*2*2</t>
  </si>
  <si>
    <t>"V5" 1,15*2*6</t>
  </si>
  <si>
    <t>"V6" 1,20*2*2</t>
  </si>
  <si>
    <t>"V7" 0,50*2*2</t>
  </si>
  <si>
    <t>"vrata" 2,75*2+3,65*2</t>
  </si>
  <si>
    <t>b) nároží</t>
  </si>
  <si>
    <t>30,00</t>
  </si>
  <si>
    <t>c) římsy</t>
  </si>
  <si>
    <t>80,00</t>
  </si>
  <si>
    <t>271,60*1,05</t>
  </si>
  <si>
    <t>51</t>
  </si>
  <si>
    <t>62-ukon</t>
  </si>
  <si>
    <t>Ukončovací profil plastový se skleněnou síťovinou (dodávka)</t>
  </si>
  <si>
    <t>-1496015768</t>
  </si>
  <si>
    <t>spojení mezi zateplovacím obkladem a rámem okna/dveří</t>
  </si>
  <si>
    <t>"vrata" (3,80+2,75)*2*2</t>
  </si>
  <si>
    <t xml:space="preserve">            (3,80+3,65*2)*2</t>
  </si>
  <si>
    <t>254,70*1,05</t>
  </si>
  <si>
    <t>52</t>
  </si>
  <si>
    <t>62-ztuz</t>
  </si>
  <si>
    <t>Zesílení vyztužení přidáním sklotextilní sítě (dodávka+montáž)</t>
  </si>
  <si>
    <t>-373372810</t>
  </si>
  <si>
    <t>"výplně otvorů (rohy)" 0,20*0,40*200</t>
  </si>
  <si>
    <t>"styk izolantů pol./mineral" 7,00</t>
  </si>
  <si>
    <t>62V</t>
  </si>
  <si>
    <t>Výkaz výměr - fasáda</t>
  </si>
  <si>
    <t>53</t>
  </si>
  <si>
    <t>62V-pozn</t>
  </si>
  <si>
    <t>Poznámka</t>
  </si>
  <si>
    <t>-524328849</t>
  </si>
  <si>
    <t>Odd.62V obsahuje pouze výpočty výměr - NEOCEŇOVAT-JEDNOTKOVÁ CENA BUDE NULA,
ocenění viz odd.62 Úpravy povrchů vnější.</t>
  </si>
  <si>
    <t>54</t>
  </si>
  <si>
    <t>P1</t>
  </si>
  <si>
    <t>Polystyren tl.14cm bílý</t>
  </si>
  <si>
    <t>2086407105</t>
  </si>
  <si>
    <t>pouze výpočty výměr - NEOCEŇOVAT-JEDNOTKOVÁ CENA BUDE NULA,</t>
  </si>
  <si>
    <t>ocenění viz odd.62 Úpravy povrchů vnější.</t>
  </si>
  <si>
    <t>jih</t>
  </si>
  <si>
    <t>32,28*6,70</t>
  </si>
  <si>
    <t>-1,20*1,50*(7+11)</t>
  </si>
  <si>
    <t>-3,80*2,10</t>
  </si>
  <si>
    <t>-1,20*2,10*2</t>
  </si>
  <si>
    <t>sever</t>
  </si>
  <si>
    <t>32,28*7,30</t>
  </si>
  <si>
    <t>-5,80*5,50</t>
  </si>
  <si>
    <t>-(1,50*3,00+2,60*0,50)</t>
  </si>
  <si>
    <t>-3,80*2,80</t>
  </si>
  <si>
    <t>-1,20*1,50*(5+8)</t>
  </si>
  <si>
    <t>-0,90*2,18</t>
  </si>
  <si>
    <t>55</t>
  </si>
  <si>
    <t>P2</t>
  </si>
  <si>
    <t>Polystyren tl.14cm šedý</t>
  </si>
  <si>
    <t>-112390306</t>
  </si>
  <si>
    <t>východ</t>
  </si>
  <si>
    <t>9,98*6,70</t>
  </si>
  <si>
    <t>(10,10+4,50)/2*2,30</t>
  </si>
  <si>
    <t>-1,20*1,50*(2+2)</t>
  </si>
  <si>
    <t>-1,20*1,20*2</t>
  </si>
  <si>
    <t>západ</t>
  </si>
  <si>
    <t>9,98*6,80</t>
  </si>
  <si>
    <t>-2,40*4,60</t>
  </si>
  <si>
    <t>-0,60*1,20*2</t>
  </si>
  <si>
    <t>56</t>
  </si>
  <si>
    <t>P3</t>
  </si>
  <si>
    <t>Extrud.polystyren tl.14cm</t>
  </si>
  <si>
    <t>-1753423405</t>
  </si>
  <si>
    <t>"sever" (6,50+2,70)*0,60</t>
  </si>
  <si>
    <t>"západ" 9,60*0,60</t>
  </si>
  <si>
    <t>Souče</t>
  </si>
  <si>
    <t>57</t>
  </si>
  <si>
    <t>P4</t>
  </si>
  <si>
    <t>Mineral tl.14cm</t>
  </si>
  <si>
    <t>693893766</t>
  </si>
  <si>
    <t>"západ" 2,40*4,60</t>
  </si>
  <si>
    <t>58</t>
  </si>
  <si>
    <t>P5</t>
  </si>
  <si>
    <t>Polystyren tl.3cm bílý</t>
  </si>
  <si>
    <t>380764060</t>
  </si>
  <si>
    <t>ostění výplní otvorů</t>
  </si>
  <si>
    <t>(1,20+1,50*2)*0,30*(7+11)</t>
  </si>
  <si>
    <t>(3,80+2,10*2)*0,70</t>
  </si>
  <si>
    <t>(1,20+2,10*2)*0,30*2</t>
  </si>
  <si>
    <t>(1,20+1,50*2)*0,30*(5+8)</t>
  </si>
  <si>
    <t>(3,80+2,80*2)*0,95</t>
  </si>
  <si>
    <t>(0,90+2,18*2)*0,40</t>
  </si>
  <si>
    <t>(1,20+1,50*2)*0,30*(2+2)</t>
  </si>
  <si>
    <t>(1,20+1,20*2)*0,30*2</t>
  </si>
  <si>
    <t>(0,60+1,20*2)*0,30*2</t>
  </si>
  <si>
    <t>59</t>
  </si>
  <si>
    <t>P6</t>
  </si>
  <si>
    <t>Extrud.polystyren tl.12cm</t>
  </si>
  <si>
    <t>-1334108157</t>
  </si>
  <si>
    <t>5,90*(0,70+0,50)</t>
  </si>
  <si>
    <t>1,90*(0,50+0,50)</t>
  </si>
  <si>
    <t>11,60*(0,40+0,50)</t>
  </si>
  <si>
    <t>6,80*(0,25+0,50)</t>
  </si>
  <si>
    <t>1,80*1,40/2</t>
  </si>
  <si>
    <t>1,20*1,40</t>
  </si>
  <si>
    <t>0,85*0,20+0,20*1,10</t>
  </si>
  <si>
    <t>3,80*(1,30+0,50)</t>
  </si>
  <si>
    <t>1,70*1,00</t>
  </si>
  <si>
    <t>4,10*(1,30+0,50)</t>
  </si>
  <si>
    <t>6,10*(0,80+0,50)</t>
  </si>
  <si>
    <t>9,20*(0,60+0,50)</t>
  </si>
  <si>
    <t>60</t>
  </si>
  <si>
    <t>P6om</t>
  </si>
  <si>
    <t>Omítka dekorativní pro skladbu (P6)</t>
  </si>
  <si>
    <t>1823339748</t>
  </si>
  <si>
    <t>5,90*(0,70+0,30)</t>
  </si>
  <si>
    <t>1,90*(0,50+0,30)</t>
  </si>
  <si>
    <t>11,60*(0,40+0,30)</t>
  </si>
  <si>
    <t>6,80*(0,25+0,30)</t>
  </si>
  <si>
    <t>3,80*(1,30+0,30)</t>
  </si>
  <si>
    <t>4,10*(1,30+0,30)</t>
  </si>
  <si>
    <t>6,10*(0,80+0,30)</t>
  </si>
  <si>
    <t>9,20*(0,60+0,30)</t>
  </si>
  <si>
    <t>P7</t>
  </si>
  <si>
    <t>Extrud.polystyren tl.3cm</t>
  </si>
  <si>
    <t>1156945309</t>
  </si>
  <si>
    <t>0,60*2*0,70</t>
  </si>
  <si>
    <t>0,30*2*0,30*2</t>
  </si>
  <si>
    <t>(0,85+2,10*2)*0,60</t>
  </si>
  <si>
    <t>(0,90+0,50*2)*0,40*2</t>
  </si>
  <si>
    <t>0,80*2*0,95</t>
  </si>
  <si>
    <t>P8</t>
  </si>
  <si>
    <t>Polystyren tl.12cm bílý</t>
  </si>
  <si>
    <t>510984702</t>
  </si>
  <si>
    <t>vikýře</t>
  </si>
  <si>
    <t>(11,70+4,90)*1,40</t>
  </si>
  <si>
    <t>"boky" (1,50)*4</t>
  </si>
  <si>
    <t>-1,15*1,15*6</t>
  </si>
  <si>
    <t>63</t>
  </si>
  <si>
    <t>P9</t>
  </si>
  <si>
    <t>-2042508610</t>
  </si>
  <si>
    <t>(1,15+1,15*2)*0,15*6</t>
  </si>
  <si>
    <t>64</t>
  </si>
  <si>
    <t>P11</t>
  </si>
  <si>
    <t>Mineral tl.10cm (lamely)</t>
  </si>
  <si>
    <t>-643235425</t>
  </si>
  <si>
    <t>stropy</t>
  </si>
  <si>
    <t>3,85*6,60*1,05*2</t>
  </si>
  <si>
    <t>2,70*3,80*1,05</t>
  </si>
  <si>
    <t>1.NP</t>
  </si>
  <si>
    <t>1,50*1,20</t>
  </si>
  <si>
    <t>0,50*1,20</t>
  </si>
  <si>
    <t>1,75*4,55*1,05</t>
  </si>
  <si>
    <t>65</t>
  </si>
  <si>
    <t>P12</t>
  </si>
  <si>
    <t>-1954582458</t>
  </si>
  <si>
    <t>průjezd</t>
  </si>
  <si>
    <t>8,45*2*(3,75+2,80)/2</t>
  </si>
  <si>
    <t>-0,30*2*(3,75+2,80)/2</t>
  </si>
  <si>
    <t>"vstupy" 10,00</t>
  </si>
  <si>
    <t>66</t>
  </si>
  <si>
    <t>P13</t>
  </si>
  <si>
    <t>Polystyren tl.6cm bílý</t>
  </si>
  <si>
    <t>76882040</t>
  </si>
  <si>
    <t>(0,30*3+0,60+0,25)*(3,75+2,80)/2</t>
  </si>
  <si>
    <t>4,55*0,15*2</t>
  </si>
  <si>
    <t>67</t>
  </si>
  <si>
    <t>P14</t>
  </si>
  <si>
    <t>Omítka + síť</t>
  </si>
  <si>
    <t>1624844960</t>
  </si>
  <si>
    <t>"římsy-střecha" 32,00*0,30*2</t>
  </si>
  <si>
    <t>"markýzy nad vstupy" (8,20+2,80+5,20)*0,50</t>
  </si>
  <si>
    <t>"římsy-vikýře" (11,70+4,90)*0,35</t>
  </si>
  <si>
    <t>"jih-zídka" 10,00</t>
  </si>
  <si>
    <t>Podlahy a podlahové konstrukce</t>
  </si>
  <si>
    <t>68</t>
  </si>
  <si>
    <t>637121111</t>
  </si>
  <si>
    <t>Okapový chodník z kačírku tl 100 mm s udusáním</t>
  </si>
  <si>
    <t>1122612845</t>
  </si>
  <si>
    <t>Okapový chodník z kameniva s udusáním a urovnáním povrchu z kačírku tl. 100 mm</t>
  </si>
  <si>
    <t>"sever" 14,00*0,60</t>
  </si>
  <si>
    <t>"východ" 10,00*0,60</t>
  </si>
  <si>
    <t>69</t>
  </si>
  <si>
    <t>62-pevn</t>
  </si>
  <si>
    <t>Oprava betonového povrchu vysokopevnostní opravárenskou hmotou (dodávka+montáž)</t>
  </si>
  <si>
    <t>-1456428261</t>
  </si>
  <si>
    <t>"jih" 1,00</t>
  </si>
  <si>
    <t>"sever" 7,00</t>
  </si>
  <si>
    <t>94</t>
  </si>
  <si>
    <t>Lešení a stavební výtahy</t>
  </si>
  <si>
    <t>70</t>
  </si>
  <si>
    <t>941111132</t>
  </si>
  <si>
    <t>Montáž lešení řadového trubkového lehkého s podlahami zatížení do 200 kg/m2 š do 1,5 m v do 25 m</t>
  </si>
  <si>
    <t>1688006500</t>
  </si>
  <si>
    <t>"jih" (32,28+1,50*2)*(7,10-1,00)</t>
  </si>
  <si>
    <t>"sever" (32,28+1,50*2)*(8,60-1,00) -(41,00)</t>
  </si>
  <si>
    <t>"východ" (9,98+1,50*2)*(9,60-1,00)</t>
  </si>
  <si>
    <t>"západ" (9,98+1,50*2)*(9,80-1,00)</t>
  </si>
  <si>
    <t>71</t>
  </si>
  <si>
    <t>941111232</t>
  </si>
  <si>
    <t>Příplatek k lešení řadovému trubkovému lehkému s podlahami š 1,5 m v 25 m za první a ZKD den použití</t>
  </si>
  <si>
    <t>1819723847</t>
  </si>
  <si>
    <t>668,188*60</t>
  </si>
  <si>
    <t>72</t>
  </si>
  <si>
    <t>941111832</t>
  </si>
  <si>
    <t>Demontáž lešení řadového trubkového lehkého s podlahami zatížení do 200 kg/m2 š do 1,5 m v do 25 m</t>
  </si>
  <si>
    <t>2052515497</t>
  </si>
  <si>
    <t>73</t>
  </si>
  <si>
    <t>94-stís</t>
  </si>
  <si>
    <t>Příplatek na lešení ve stísněném prostoru</t>
  </si>
  <si>
    <t>-1219111121</t>
  </si>
  <si>
    <t>74</t>
  </si>
  <si>
    <t>94-01</t>
  </si>
  <si>
    <t>Příplatek k lešení - konzola z ocelových uzavřených profilů pro uložení lešení (dodávka+výroba+montáž)</t>
  </si>
  <si>
    <t>-1253220005</t>
  </si>
  <si>
    <t>"západní štít" 7</t>
  </si>
  <si>
    <t>75</t>
  </si>
  <si>
    <t>94-02</t>
  </si>
  <si>
    <t>Příplatek k lešení - kotvení ocelových konzol pomocí chemických kotev (vrtání otvorů+dodávka+montáž)</t>
  </si>
  <si>
    <t>-1766635092</t>
  </si>
  <si>
    <t>"západní štít" 1</t>
  </si>
  <si>
    <t>76</t>
  </si>
  <si>
    <t>94-03</t>
  </si>
  <si>
    <t>Statický návrh a výpočet ocelových konzol</t>
  </si>
  <si>
    <t>113380614</t>
  </si>
  <si>
    <t>77</t>
  </si>
  <si>
    <t>944511111</t>
  </si>
  <si>
    <t>Montáž ochranné sítě z textilie z umělých vláken</t>
  </si>
  <si>
    <t>-1813861141</t>
  </si>
  <si>
    <t>Montáž ochranné sítě zavěšené na konstrukci lešení z textilie z umělých vláken</t>
  </si>
  <si>
    <t>78</t>
  </si>
  <si>
    <t>944511211</t>
  </si>
  <si>
    <t>Příplatek k ochranné síti za první a ZKD den použití</t>
  </si>
  <si>
    <t>-1694372160</t>
  </si>
  <si>
    <t>Montáž ochranné sítě Příplatek za první a každý další den použití sítě k ceně -1111</t>
  </si>
  <si>
    <t>79</t>
  </si>
  <si>
    <t>944511811</t>
  </si>
  <si>
    <t>Demontáž ochranné sítě z textilie z umělých vláken</t>
  </si>
  <si>
    <t>330036268</t>
  </si>
  <si>
    <t>Demontáž ochranné sítě zavěšené na konstrukci lešení z textilie z umělých vláken</t>
  </si>
  <si>
    <t>80</t>
  </si>
  <si>
    <t>949101111</t>
  </si>
  <si>
    <t>Lešení pomocné pro objekty pozemních staveb s lešeňovou podlahou v do 1,9 m zatížení do 150 kg/m2</t>
  </si>
  <si>
    <t>-754976613</t>
  </si>
  <si>
    <t>vnitřní konstrukce</t>
  </si>
  <si>
    <t>"výměna oken" 77,00</t>
  </si>
  <si>
    <t>81</t>
  </si>
  <si>
    <t>94-10</t>
  </si>
  <si>
    <t>Pomocné lešení pro provedení prací na vikýřích</t>
  </si>
  <si>
    <t>kmpl.</t>
  </si>
  <si>
    <t>-431764964</t>
  </si>
  <si>
    <t>(montáž+demontáž+pronájem)</t>
  </si>
  <si>
    <t>95</t>
  </si>
  <si>
    <t>Různé dokončovací konstrukce a práce pozemních staveb</t>
  </si>
  <si>
    <t>82</t>
  </si>
  <si>
    <t>952901111</t>
  </si>
  <si>
    <t>Vyčištění budov bytové a občanské výstavby při výšce podlaží do 4 m</t>
  </si>
  <si>
    <t>-1788906262</t>
  </si>
  <si>
    <t>Vyčištění budov nebo objektů před předáním do užívání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předmětů, při světlé výšce podlaží do 4 m</t>
  </si>
  <si>
    <t>"stropy 1.PP, 1.NP" 75,00</t>
  </si>
  <si>
    <t>"výměna oken 1.PP-2.NP" 195,00</t>
  </si>
  <si>
    <t>"3.NP" 165,00</t>
  </si>
  <si>
    <t>83</t>
  </si>
  <si>
    <t>95-statkrov</t>
  </si>
  <si>
    <t>Statické posouzení konstrukce krovu na přitížení přídavnou izolací a nosnými rošty (posouzení bude provedeno po odkrytí nosných prvků konstrukce krovu)</t>
  </si>
  <si>
    <t>-1543634415</t>
  </si>
  <si>
    <t>84</t>
  </si>
  <si>
    <t>95-01</t>
  </si>
  <si>
    <t>Výměna lapačů střešních splavenin vč.napojení na dešťovou kanalizaci (demontáž+dodávka+montáž)</t>
  </si>
  <si>
    <t>-852527606</t>
  </si>
  <si>
    <t>85</t>
  </si>
  <si>
    <t>95-02</t>
  </si>
  <si>
    <t>Předsazení el.zařízení v průjezdu</t>
  </si>
  <si>
    <t>-1169162549</t>
  </si>
  <si>
    <t>- demontáž</t>
  </si>
  <si>
    <t>- úprava pro předsazení v tloušťce zateplení</t>
  </si>
  <si>
    <t>- zpětná montáž</t>
  </si>
  <si>
    <t>(demontáž+dodávka+montáž)</t>
  </si>
  <si>
    <t>86</t>
  </si>
  <si>
    <t>95-03</t>
  </si>
  <si>
    <t>Předsazení el.lišty v průjezdu</t>
  </si>
  <si>
    <t>-2091299138</t>
  </si>
  <si>
    <t>87</t>
  </si>
  <si>
    <t>95-04</t>
  </si>
  <si>
    <t>Plynoměr</t>
  </si>
  <si>
    <t>-429828984</t>
  </si>
  <si>
    <t>- revize zařízení</t>
  </si>
  <si>
    <t>- nové porubí plyn. dl.2,00m pro napojení plynoměru</t>
  </si>
  <si>
    <t>88</t>
  </si>
  <si>
    <t>95-D1</t>
  </si>
  <si>
    <t>Větrací mřížky</t>
  </si>
  <si>
    <t>1343679388</t>
  </si>
  <si>
    <t>- demontáž stávajících mřížek</t>
  </si>
  <si>
    <t>- prodloužení větracích otvorů v tl.zateplení</t>
  </si>
  <si>
    <t>- nové plastové krycí mřížky se síťkou</t>
  </si>
  <si>
    <t>"ozn.(D1)" 10</t>
  </si>
  <si>
    <t>89</t>
  </si>
  <si>
    <t>95-D6</t>
  </si>
  <si>
    <t>Úprava potrubí odtahů z kotelny</t>
  </si>
  <si>
    <t>-103030820</t>
  </si>
  <si>
    <t>- demontáž stávajících potrubí vyústěných na fasádě</t>
  </si>
  <si>
    <t>- prodloužení potrubí v tl.zateplení</t>
  </si>
  <si>
    <t>- delší úchyty s objímkou u svislého potrubí</t>
  </si>
  <si>
    <t>- zpětná montáž potrubí odtahů</t>
  </si>
  <si>
    <t>"ozn.(D6)" 2</t>
  </si>
  <si>
    <t>90</t>
  </si>
  <si>
    <t>95-D7</t>
  </si>
  <si>
    <t>Úprava stříšky nad vstupem ve dvoře</t>
  </si>
  <si>
    <t>1384418935</t>
  </si>
  <si>
    <t>- zkrácení stávající stříšky o tl.nově prováděného zateplení</t>
  </si>
  <si>
    <t>- zkrácení stávajícího podkopaního žlabu</t>
  </si>
  <si>
    <t>"ozn.(D7)" 1</t>
  </si>
  <si>
    <t>91</t>
  </si>
  <si>
    <t>95-D8a</t>
  </si>
  <si>
    <t>Předsazení krytů na fasádě</t>
  </si>
  <si>
    <t>-1597717274</t>
  </si>
  <si>
    <t>ozn.(D8)</t>
  </si>
  <si>
    <t>Výpis krytů:</t>
  </si>
  <si>
    <t>25/25cm - 1ks</t>
  </si>
  <si>
    <t>80/50cm - 1ks</t>
  </si>
  <si>
    <t>60/60cm - 1ks</t>
  </si>
  <si>
    <t>30/50cm - 1ks</t>
  </si>
  <si>
    <t>80/90cm - 1ks</t>
  </si>
  <si>
    <t>25/40cm - 1ks</t>
  </si>
  <si>
    <t>80/95cm - 1ks</t>
  </si>
  <si>
    <t>80/50cm - 2ks</t>
  </si>
  <si>
    <t>55/55cm - 1ks</t>
  </si>
  <si>
    <t>30/50cm - 2ks</t>
  </si>
  <si>
    <t>130/80cm - 1ks</t>
  </si>
  <si>
    <t>25/30cm - 1ks</t>
  </si>
  <si>
    <t>"komplet" 1</t>
  </si>
  <si>
    <t>92</t>
  </si>
  <si>
    <t>95-D8b</t>
  </si>
  <si>
    <t>Předsazení vypínačů na fasádě</t>
  </si>
  <si>
    <t>-1328037045</t>
  </si>
  <si>
    <t>"ozn.(D8)" 2</t>
  </si>
  <si>
    <t>93</t>
  </si>
  <si>
    <t>95-D8c</t>
  </si>
  <si>
    <t>Výměna svítidla</t>
  </si>
  <si>
    <t>-2116863099</t>
  </si>
  <si>
    <t>- demontáž stávajícího svítidla</t>
  </si>
  <si>
    <t>- nové stropní svítidlo</t>
  </si>
  <si>
    <t>- napojení na stávající rozvody</t>
  </si>
  <si>
    <t>95-D8d</t>
  </si>
  <si>
    <t>Předsazení poštovních (novinových) schránek na fasádě</t>
  </si>
  <si>
    <t>80619950</t>
  </si>
  <si>
    <t>"ozn.(D8)" 3</t>
  </si>
  <si>
    <t>95-D8e</t>
  </si>
  <si>
    <t>Předsazení poštovních (sběrných-majetek České pošty) schránek na fasádě</t>
  </si>
  <si>
    <t>797799354</t>
  </si>
  <si>
    <t>"ozn.(D8)" 1</t>
  </si>
  <si>
    <t>96</t>
  </si>
  <si>
    <t>95-D8f</t>
  </si>
  <si>
    <t>Cedulky s čísly popisnými a evidenčními</t>
  </si>
  <si>
    <t>-1802365055</t>
  </si>
  <si>
    <t>97</t>
  </si>
  <si>
    <t>95-D8g</t>
  </si>
  <si>
    <t>Informační cedule (Česká pošta, Pošt.spořitelna, Česká pojišťovna)</t>
  </si>
  <si>
    <t>-284771901</t>
  </si>
  <si>
    <t>98</t>
  </si>
  <si>
    <t>95-dopr</t>
  </si>
  <si>
    <t>Dočasné dopravní řešení po dobu výstavby</t>
  </si>
  <si>
    <t>1838670690</t>
  </si>
  <si>
    <t>Bourání konstrukcí</t>
  </si>
  <si>
    <t>99</t>
  </si>
  <si>
    <t>962022491</t>
  </si>
  <si>
    <t>Bourání zdiva nadzákladového kamenného na MC</t>
  </si>
  <si>
    <t>-380129139</t>
  </si>
  <si>
    <t>Bourání zdiva nadzákladového kamenného nebo smíšeného kamenného, na maltu cementovou</t>
  </si>
  <si>
    <t>1,00</t>
  </si>
  <si>
    <t>968062374</t>
  </si>
  <si>
    <t>Vybourání dřevěných rámů oken zdvojených včetně křídel pl do 1 m2</t>
  </si>
  <si>
    <t>-1313083421</t>
  </si>
  <si>
    <t>Vybourání dřevěných rámů oken s křídly, dveřních zárubní, vrat, stěn, ostění nebo obkladů rámů oken s křídly zdvojených, plochy do 1 m2</t>
  </si>
  <si>
    <t>"V6" 0,60*1,20*2</t>
  </si>
  <si>
    <t>"V7" 0,90*0,60*2</t>
  </si>
  <si>
    <t>101</t>
  </si>
  <si>
    <t>968062375</t>
  </si>
  <si>
    <t>Vybourání dřevěných rámů oken zdvojených včetně křídel pl do 2 m2</t>
  </si>
  <si>
    <t>1567151615</t>
  </si>
  <si>
    <t>Vybourání dřevěných rámů oken s křídly, dveřních zárubní, vrat, stěn, ostění nebo obkladů rámů oken s křídly zdvojených, plochy do 2 m2</t>
  </si>
  <si>
    <t>"V3" 1,20*1,50*35</t>
  </si>
  <si>
    <t>"V4" 1,20*1,20*2</t>
  </si>
  <si>
    <t>"V5" 1,15*1,15*6</t>
  </si>
  <si>
    <t>102</t>
  </si>
  <si>
    <t>968062456</t>
  </si>
  <si>
    <t>Vybourání dřevěných dveřních zárubní pl přes 2 m2</t>
  </si>
  <si>
    <t>-547757162</t>
  </si>
  <si>
    <t>Vybourání dřevěných rámů oken s křídly, dveřních zárubní, vrat, stěn, ostění nebo obkladů dveřních zárubní, plochy přes 2 m2</t>
  </si>
  <si>
    <t>"V1" 1,20*2,40*2</t>
  </si>
  <si>
    <t>103</t>
  </si>
  <si>
    <t>969011131</t>
  </si>
  <si>
    <t>Vybourání vodovodního nebo plynového vedení DN do 125</t>
  </si>
  <si>
    <t>591752757</t>
  </si>
  <si>
    <t>Vybourání vodovodního, plynového a pod. vedení DN do 125 mm</t>
  </si>
  <si>
    <t>"průjezd" 22,00</t>
  </si>
  <si>
    <t>104</t>
  </si>
  <si>
    <t>978015341</t>
  </si>
  <si>
    <t>Otlučení vnějších omítek MV nebo MVC  průčelí v rozsahu do 30 %</t>
  </si>
  <si>
    <t>1400114978</t>
  </si>
  <si>
    <t>Otlučení omítek vápenných nebo vápenocementových stěn, stropů vnějších, s vyškrabáním spár, s očištěním zdiva, v rozsahu do 30 %</t>
  </si>
  <si>
    <t>105</t>
  </si>
  <si>
    <t>978059641</t>
  </si>
  <si>
    <t>Odsekání a odebrání obkladů stěn z vnějších obkládaček plochy přes 1 m2</t>
  </si>
  <si>
    <t>-379179310</t>
  </si>
  <si>
    <t>Odsekání obkladů stěn včetně otlučení podkladní omítky až na zdivo z obkládaček vnějších, z jakýchkoliv materiálů, plochy přes 1 m2</t>
  </si>
  <si>
    <t>"jih, sever" 17,00</t>
  </si>
  <si>
    <t>106</t>
  </si>
  <si>
    <t>966031313</t>
  </si>
  <si>
    <t>Vybourání částí říms z cihel vyložených do 250 mm tl do 300 mm</t>
  </si>
  <si>
    <t>-1425761540</t>
  </si>
  <si>
    <t>Vybourání částí říms z cihel vyložených do 250 mm tl. do 300 mm</t>
  </si>
  <si>
    <t>"sousední objekt-u potrubí odtahu od plynových kotlů" 1,10</t>
  </si>
  <si>
    <t>107</t>
  </si>
  <si>
    <t>967031132</t>
  </si>
  <si>
    <t>Přisekání rovných ostění v cihelném zdivu na MV nebo MVC</t>
  </si>
  <si>
    <t>982996913</t>
  </si>
  <si>
    <t>Přisekání (špicování) plošné nebo rovných ostění zdiva z cihel pálených rovných ostění, bez odstupu, po hrubém vybourání otvorů, na maltu vápennou nebo vápenocementovou</t>
  </si>
  <si>
    <t>1,10*0,20</t>
  </si>
  <si>
    <t>108</t>
  </si>
  <si>
    <t>997013213</t>
  </si>
  <si>
    <t>Vnitrostaveništní doprava suti a vybouraných hmot pro budovy v do 12 m ručně</t>
  </si>
  <si>
    <t>-360373086</t>
  </si>
  <si>
    <t>Vnitrostaveništní doprava suti a vybouraných hmot vodorovně do 50 m svisle ručně (nošením po schodech) pro budovy a haly výšky přes 9 do 12 m</t>
  </si>
  <si>
    <t>109</t>
  </si>
  <si>
    <t>997013219</t>
  </si>
  <si>
    <t>Příplatek k vnitrostaveništní dopravě suti a vybouraných hmot za zvětšenou dopravu suti ZKD 10 m</t>
  </si>
  <si>
    <t>-1490302960</t>
  </si>
  <si>
    <t>110</t>
  </si>
  <si>
    <t>997013511</t>
  </si>
  <si>
    <t>Odvoz suti a vybouraných hmot z meziskládky na skládku do 1 km s naložením a se složením</t>
  </si>
  <si>
    <t>625608853</t>
  </si>
  <si>
    <t>111</t>
  </si>
  <si>
    <t>997013509</t>
  </si>
  <si>
    <t>Příplatek k odvozu suti a vybouraných hmot na skládku ZKD 1 km přes 1 km</t>
  </si>
  <si>
    <t>-1643104473</t>
  </si>
  <si>
    <t>25,043*14 'Přepočtené koeficientem množství</t>
  </si>
  <si>
    <t>112</t>
  </si>
  <si>
    <t>997013831</t>
  </si>
  <si>
    <t>Poplatek za uložení stavebního směsného odpadu na skládce (skládkovné)</t>
  </si>
  <si>
    <t>1267221717</t>
  </si>
  <si>
    <t>Přesun hmot</t>
  </si>
  <si>
    <t>113</t>
  </si>
  <si>
    <t>998018002</t>
  </si>
  <si>
    <t>Přesun hmot ruční pro budovy v do 12 m</t>
  </si>
  <si>
    <t>1325282904</t>
  </si>
  <si>
    <t>Přesun hmot pro budovy občanské výstavby, bydlení, výrobu a služby ruční - bez užití mechanizace vodorovná dopravní vzdálenost do 100 m pro budovy s jakoukoliv nosnou konstrukcí výšky přes 6 do 12 m</t>
  </si>
  <si>
    <t>KZD</t>
  </si>
  <si>
    <t>Komunikace - zámková dlažba</t>
  </si>
  <si>
    <t>114</t>
  </si>
  <si>
    <t>113106123</t>
  </si>
  <si>
    <t>Rozebrání dlažeb komunikací pro pěší ze zámkových dlaždic</t>
  </si>
  <si>
    <t>-1987799692</t>
  </si>
  <si>
    <t>"chodník-ulice" 34,00*1,00</t>
  </si>
  <si>
    <t>115</t>
  </si>
  <si>
    <t>113107112</t>
  </si>
  <si>
    <t>Odstranění podkladu pl do 50 m2 z kameniva těženého tl 200 mm</t>
  </si>
  <si>
    <t>1596884792</t>
  </si>
  <si>
    <t>Odstranění podkladů nebo krytů s přemístěním hmot na skládku na vzdálenost do 3 m nebo s naložením na dopravní prostředek v ploše jednotlivě do 50 m2 z kameniva těženého, o tl. vrstvy přes 100 do 200 mm</t>
  </si>
  <si>
    <t>116</t>
  </si>
  <si>
    <t>181102302</t>
  </si>
  <si>
    <t>Úprava pláně v zářezech se zhutněním</t>
  </si>
  <si>
    <t>-385008544</t>
  </si>
  <si>
    <t>117</t>
  </si>
  <si>
    <t>564851111</t>
  </si>
  <si>
    <t>Podklad ze štěrkodrtě ŠD tl 150 mm</t>
  </si>
  <si>
    <t>-2056433976</t>
  </si>
  <si>
    <t>Podklad ze štěrkodrti ŠD s rozprostřením a zhutněním, po zhutnění tl. 150 mm</t>
  </si>
  <si>
    <t>118</t>
  </si>
  <si>
    <t>596211110</t>
  </si>
  <si>
    <t>Kladení zámkové dlažby komunikací pro pěší tl 60 mm skupiny A pl do 50 m2</t>
  </si>
  <si>
    <t>-933068407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</si>
  <si>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</si>
  <si>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chodník - použita stávající dlažba</t>
  </si>
  <si>
    <t>34,00</t>
  </si>
  <si>
    <t>119</t>
  </si>
  <si>
    <t>592001</t>
  </si>
  <si>
    <t xml:space="preserve">zámková dlažba tl.6cm </t>
  </si>
  <si>
    <t>-1622620480</t>
  </si>
  <si>
    <t>dodávka cca 10% nové dlažby</t>
  </si>
  <si>
    <t>(hmotnost pro přesun hmot započtena v montáži)</t>
  </si>
  <si>
    <t>34,00*0,10</t>
  </si>
  <si>
    <t>120</t>
  </si>
  <si>
    <t>979054451</t>
  </si>
  <si>
    <t>Očištění vybouraných zámkových dlaždic s původním spárováním z kameniva těženého</t>
  </si>
  <si>
    <t>317583981</t>
  </si>
  <si>
    <t>34,00*0,90</t>
  </si>
  <si>
    <t>121</t>
  </si>
  <si>
    <t>452964696</t>
  </si>
  <si>
    <t>122</t>
  </si>
  <si>
    <t>806467599</t>
  </si>
  <si>
    <t>8,16*14 'Přepočtené koeficientem množství</t>
  </si>
  <si>
    <t>123</t>
  </si>
  <si>
    <t>1187269748</t>
  </si>
  <si>
    <t>124</t>
  </si>
  <si>
    <t>916331112</t>
  </si>
  <si>
    <t>Osazení zahradního obrubníku betonového do lože z betonu s boční opěrou</t>
  </si>
  <si>
    <t>22777183</t>
  </si>
  <si>
    <t>Osazení zahradního obrubníku betonového s ložem tl. od 50 do 100 mm z betonu prostého tř. C 12/15 s boční opěrou z betonu prostého tř. C 12/15</t>
  </si>
  <si>
    <t>okapní chodník-lem kačírku</t>
  </si>
  <si>
    <t>"sever" 14,00</t>
  </si>
  <si>
    <t>"východ" 10,00</t>
  </si>
  <si>
    <t>125</t>
  </si>
  <si>
    <t>592173</t>
  </si>
  <si>
    <t>obrubník betonový zahradní přírodní šedá dl.50cm</t>
  </si>
  <si>
    <t>kus</t>
  </si>
  <si>
    <t>1100415500</t>
  </si>
  <si>
    <t>24,00/0,50</t>
  </si>
  <si>
    <t>126</t>
  </si>
  <si>
    <t>998223011</t>
  </si>
  <si>
    <t>Přesun hmot pro pozemní komunikace s krytem dlážděným</t>
  </si>
  <si>
    <t>-1368503935</t>
  </si>
  <si>
    <t>PSV</t>
  </si>
  <si>
    <t>Práce a dodávky PSV</t>
  </si>
  <si>
    <t>711</t>
  </si>
  <si>
    <t>Izolace proti vodě, vlhkosti a plynům</t>
  </si>
  <si>
    <t>127</t>
  </si>
  <si>
    <t>711491273</t>
  </si>
  <si>
    <t>Provedení izolace proti tlakové vodě svislé z nopové folie</t>
  </si>
  <si>
    <t>-1272355429</t>
  </si>
  <si>
    <t>Provedení izolace proti povrchové a podpovrchové tlakové vodě ostatní na ploše svislé S z textilií, vrstvy z nopové fólie</t>
  </si>
  <si>
    <t>"jih" 33,00*0,80</t>
  </si>
  <si>
    <t>"sever" 14,00*0,80</t>
  </si>
  <si>
    <t>"východ" 10,00*0,80</t>
  </si>
  <si>
    <t>128</t>
  </si>
  <si>
    <t>283</t>
  </si>
  <si>
    <t>Nopová fólie DEKDREN N8 s výškou nopů 8mm</t>
  </si>
  <si>
    <t>1117392741</t>
  </si>
  <si>
    <t>45,60*1,20</t>
  </si>
  <si>
    <t>129</t>
  </si>
  <si>
    <t>711161571.01</t>
  </si>
  <si>
    <t>Ukončovací profil pro nopové fólie DEKDREN N8 (dodávka+montáž)</t>
  </si>
  <si>
    <t>-238511338</t>
  </si>
  <si>
    <t>33,00+14,00+10,00</t>
  </si>
  <si>
    <t>130</t>
  </si>
  <si>
    <t>711-01</t>
  </si>
  <si>
    <t>Očištění podkladu před  montáží nopové fólie</t>
  </si>
  <si>
    <t>539760715</t>
  </si>
  <si>
    <t>131</t>
  </si>
  <si>
    <t>998711202</t>
  </si>
  <si>
    <t>Přesun hmot procentní pro izolace proti vodě, vlhkosti a plynům v objektech v do 12 m</t>
  </si>
  <si>
    <t>%</t>
  </si>
  <si>
    <t>78432031</t>
  </si>
  <si>
    <t>Přesun hmot pro izolace proti vodě, vlhkosti a plynům stanovený procentní sazbou z ceny vodorovná dopravní vzdálenost do 50 m v objektech výšky přes 6 do 12 m</t>
  </si>
  <si>
    <t>713</t>
  </si>
  <si>
    <t>Izolace tepelné</t>
  </si>
  <si>
    <t>132</t>
  </si>
  <si>
    <t>713131151</t>
  </si>
  <si>
    <t>Montáž izolace tepelné stěn a základů volně vloženými rohožemi, pásy, dílci, deskami 1 vrstva</t>
  </si>
  <si>
    <t>703157265</t>
  </si>
  <si>
    <t>Montáž tepelné izolace stěn rohožemi, pásy, deskami, dílci, bloky (izolační materiál ve specifikaci) vložením jednovrstvě</t>
  </si>
  <si>
    <t>ozn.(S1) - stěny vikýřů</t>
  </si>
  <si>
    <t>"boky" 1,50*4</t>
  </si>
  <si>
    <t>133</t>
  </si>
  <si>
    <t>63148118</t>
  </si>
  <si>
    <t>deska minerální izolační tl. 100 mm pro izolace příček</t>
  </si>
  <si>
    <t>54667738</t>
  </si>
  <si>
    <t>21,305*1,02</t>
  </si>
  <si>
    <t>134</t>
  </si>
  <si>
    <t>-335883009</t>
  </si>
  <si>
    <t>"ozn.(S1) - parotěsná zábrana" 21,305</t>
  </si>
  <si>
    <t>135</t>
  </si>
  <si>
    <t>283292</t>
  </si>
  <si>
    <t>folie - parotěsná zábrana</t>
  </si>
  <si>
    <t>-325377477</t>
  </si>
  <si>
    <t>21,305*1,05</t>
  </si>
  <si>
    <t>136</t>
  </si>
  <si>
    <t>713111111.01</t>
  </si>
  <si>
    <t>Montáž izolace tepelné vrchem stropů volně kladenými rohožemi, pásy, dílci, deskami - práce v uzavřeném prostoru podkroví</t>
  </si>
  <si>
    <t>-1060852707</t>
  </si>
  <si>
    <t>ozn.(S2) - podkroví-strop nad kleštinami</t>
  </si>
  <si>
    <t>(přístup do podkroví stávajícími stropními otvory)</t>
  </si>
  <si>
    <t>(32,00-0,60-0,40)*3,00</t>
  </si>
  <si>
    <t>"vikýře-rovný strop" (4,70+6,10+4,45)*1,60</t>
  </si>
  <si>
    <t>137</t>
  </si>
  <si>
    <t>63150986</t>
  </si>
  <si>
    <t xml:space="preserve">minerální izolace ze skelných vláken (desky v roli) tl.10cm </t>
  </si>
  <si>
    <t>-1569288405</t>
  </si>
  <si>
    <t>117,40*1,02</t>
  </si>
  <si>
    <t>138</t>
  </si>
  <si>
    <t>-1265738467</t>
  </si>
  <si>
    <t>"ozn.(S2) - difúzní folie" 117,40</t>
  </si>
  <si>
    <t>139</t>
  </si>
  <si>
    <t>283293</t>
  </si>
  <si>
    <t>difúzní folie</t>
  </si>
  <si>
    <t>70301197</t>
  </si>
  <si>
    <t>117,40*1,05</t>
  </si>
  <si>
    <t>140</t>
  </si>
  <si>
    <t>713151111</t>
  </si>
  <si>
    <t>Montáž izolace tepelné střech šikmých kladené volně mezi krokve rohoží, pásů, desek</t>
  </si>
  <si>
    <t>-331186734</t>
  </si>
  <si>
    <t>Montáž tepelné izolace střech šikmých rohožemi, pásy, deskami (izolační materiál ve specifikaci) kladenými volně mezi krokve</t>
  </si>
  <si>
    <t>ozn.(S3) - šikmé části stropu podkroví</t>
  </si>
  <si>
    <t>(2,55+3,15)*3,05-0,70*1,20*2</t>
  </si>
  <si>
    <t>13,90*0,90</t>
  </si>
  <si>
    <t>2,50*0,75</t>
  </si>
  <si>
    <t>3,95*1,05</t>
  </si>
  <si>
    <t>4,40*1,50</t>
  </si>
  <si>
    <t>5,15*1,40</t>
  </si>
  <si>
    <t>"šikminky" 46,00*0,50</t>
  </si>
  <si>
    <t>141</t>
  </si>
  <si>
    <t>63148117</t>
  </si>
  <si>
    <t>deska minerální izolační tl. 140 mm pro izolace podkroví</t>
  </si>
  <si>
    <t>1196241178</t>
  </si>
  <si>
    <t>71,048*1,02</t>
  </si>
  <si>
    <t>142</t>
  </si>
  <si>
    <t>-1515085443</t>
  </si>
  <si>
    <t>"ozn.(S3) - parotěsná zábrana" 71,048</t>
  </si>
  <si>
    <t>143</t>
  </si>
  <si>
    <t>-1031420963</t>
  </si>
  <si>
    <t>71,048*1,05</t>
  </si>
  <si>
    <t>144</t>
  </si>
  <si>
    <t>713111111.02</t>
  </si>
  <si>
    <t>Montáž izolace tepelné spodem mezi rošt - práce v uzavřeném prostoru podkroví</t>
  </si>
  <si>
    <t>-1667404139</t>
  </si>
  <si>
    <t>ozn.(S4) - šikmé části střechy v podkroví</t>
  </si>
  <si>
    <t>(přístup provedenými montážními otvory-viz pol.713mo)</t>
  </si>
  <si>
    <t>20,45*1,35</t>
  </si>
  <si>
    <t>5,35*1,50</t>
  </si>
  <si>
    <t>4,05*1,90</t>
  </si>
  <si>
    <t>14,25*2,05</t>
  </si>
  <si>
    <t>2,50*2,20</t>
  </si>
  <si>
    <t>2,50*2,40</t>
  </si>
  <si>
    <t>2,80*2,90</t>
  </si>
  <si>
    <t>3,60*3,20</t>
  </si>
  <si>
    <t>145</t>
  </si>
  <si>
    <t>-1690729049</t>
  </si>
  <si>
    <t>103,681*1,02</t>
  </si>
  <si>
    <t>146</t>
  </si>
  <si>
    <t>1304229952</t>
  </si>
  <si>
    <t>"ozn.(S4) - parotěsná zábrana" 103,681</t>
  </si>
  <si>
    <t>147</t>
  </si>
  <si>
    <t>1081558946</t>
  </si>
  <si>
    <t>103,681*1,05</t>
  </si>
  <si>
    <t>148</t>
  </si>
  <si>
    <t>713-01</t>
  </si>
  <si>
    <t>Rošt pro upevnění tepelné izolace tl.14cm, provedený na stávající krokve - práce v uzavřeném prostoru podkroví (dodávka+montáž)</t>
  </si>
  <si>
    <t>-2097329843</t>
  </si>
  <si>
    <t>149</t>
  </si>
  <si>
    <t>713-02</t>
  </si>
  <si>
    <t>Fixace tepelné izolace lehkým roštem - práce v uzavřeném prostoru podkroví (dodávka+montáž)</t>
  </si>
  <si>
    <t>-1188704091</t>
  </si>
  <si>
    <t>- rošt z kovových CD profilů 60/27/0,6mm v roztečích 35-40cm</t>
  </si>
  <si>
    <t>150</t>
  </si>
  <si>
    <t>713-mo</t>
  </si>
  <si>
    <t>Montážní otvory ve stávajících sádrokartonových příčkách pro provedení skladby (S4-zateplení podkroví-šikmé části střechy), vč.zrušení s uvedením konstrukcí do původního stavu-zakrytí sádrokarton.deskami s vytmelením (dodávka+montáž)</t>
  </si>
  <si>
    <t>-1847737308</t>
  </si>
  <si>
    <t>"ozn.(S4) - šikmé části střechy v podkroví" 7</t>
  </si>
  <si>
    <t>151</t>
  </si>
  <si>
    <t>998713202</t>
  </si>
  <si>
    <t>Přesun hmot procentní pro izolace tepelné v objektech v do 12 m</t>
  </si>
  <si>
    <t>-1409027821</t>
  </si>
  <si>
    <t>Přesun hmot pro izolace tepelné stanovený procentní sazbou z ceny vodorovná dopravní vzdálenost do 50 m v objektech výšky přes 6 do 12 m</t>
  </si>
  <si>
    <t>762</t>
  </si>
  <si>
    <t>Konstrukce tesařské</t>
  </si>
  <si>
    <t>152</t>
  </si>
  <si>
    <t>762430011</t>
  </si>
  <si>
    <t>Obložení stěn z desek CETRIS tl 10 mm na sraz šroubovaných</t>
  </si>
  <si>
    <t>310197427</t>
  </si>
  <si>
    <t>Obložení stěn z cementotřískových desek CETRIS šroubovaných na sraz, tloušťky desky 10 mm</t>
  </si>
  <si>
    <t>"římsa" (11,70+4,90)*0,35</t>
  </si>
  <si>
    <t>153</t>
  </si>
  <si>
    <t>762495000</t>
  </si>
  <si>
    <t>Spojovací prostředky pro montáž olištování, obložení stropů, střešních podhledů a stěn</t>
  </si>
  <si>
    <t>-1018751310</t>
  </si>
  <si>
    <t>Spojovací prostředky olištování spár, obložení stropů, střešních podhledů a stěn hřebíky, vruty</t>
  </si>
  <si>
    <t>154</t>
  </si>
  <si>
    <t>998762202</t>
  </si>
  <si>
    <t>Přesun hmot procentní pro kce tesařské v objektech v do 12 m</t>
  </si>
  <si>
    <t>157182774</t>
  </si>
  <si>
    <t>Přesun hmot pro konstrukce tesařské stanovený procentní sazbou z ceny vodorovná dopravní vzdálenost do 50 m v objektech výšky přes 6 do 12 m</t>
  </si>
  <si>
    <t>763</t>
  </si>
  <si>
    <t>Konstrukce suché výstavby</t>
  </si>
  <si>
    <t>155</t>
  </si>
  <si>
    <t>763-01</t>
  </si>
  <si>
    <t>Podhled zavěšený sádrokartonový D112 zateplený (dodávka+montáž)</t>
  </si>
  <si>
    <t>1883578626</t>
  </si>
  <si>
    <t>- tl.sádrokartonových desek 15mm</t>
  </si>
  <si>
    <t>- vč.tepelné izolace z minerálních vláken tl.14cm</t>
  </si>
  <si>
    <t>- vč.parotěsné zábrany</t>
  </si>
  <si>
    <t>ozn.(P10)</t>
  </si>
  <si>
    <t>4,55*8,45</t>
  </si>
  <si>
    <t>156</t>
  </si>
  <si>
    <t>763-02a</t>
  </si>
  <si>
    <t>Přímé závěsy šikmého podhledu vč.nosného laťování (dodávka+montáž)</t>
  </si>
  <si>
    <t>404031579</t>
  </si>
  <si>
    <t>157</t>
  </si>
  <si>
    <t>763-02b</t>
  </si>
  <si>
    <t>Obklad šikmého podhledu sádrokartonovými deskami požárními tl.15mm (dodávka+montáž)</t>
  </si>
  <si>
    <t>-1188142018</t>
  </si>
  <si>
    <t>vč.zatmelení napojení na stávající sádrokart.desky</t>
  </si>
  <si>
    <t>(nosná konstrukce viz položka 763-02a)</t>
  </si>
  <si>
    <t>158</t>
  </si>
  <si>
    <t>998763402</t>
  </si>
  <si>
    <t>Přesun hmot procentní pro sádrokartonové konstrukce v objektech v do 12 m</t>
  </si>
  <si>
    <t>1228163258</t>
  </si>
  <si>
    <t>Přesun hmot pro konstrukce montované z desek stanovený procentní sazbou z ceny vodorovná dopravní vzdálenost do 50 m v objektech výšky přes 6 do 12 m</t>
  </si>
  <si>
    <t>764</t>
  </si>
  <si>
    <t>Konstrukce klempířské</t>
  </si>
  <si>
    <t>159</t>
  </si>
  <si>
    <t>764-01</t>
  </si>
  <si>
    <t>Oplechování parapetů - ocelový pozinkovaný lakovaný plech rš.500 mm s bočními krytkami PVC (dodávka+montáž)</t>
  </si>
  <si>
    <t>469703302</t>
  </si>
  <si>
    <t>ozn.(K1)</t>
  </si>
  <si>
    <t>1,25*(35+2)</t>
  </si>
  <si>
    <t>1,20*6</t>
  </si>
  <si>
    <t>0,65*2</t>
  </si>
  <si>
    <t>0,95*2</t>
  </si>
  <si>
    <t>160</t>
  </si>
  <si>
    <t>764-03</t>
  </si>
  <si>
    <t>Oplechování parapetů - ocelový pozinkovaný lakovaný plech rš.750 mm (dodávka+montáž)</t>
  </si>
  <si>
    <t>-776364143</t>
  </si>
  <si>
    <t>V ceně je započtena krycí dilatační lišta s podtmelením.</t>
  </si>
  <si>
    <t>"ozn.(K6)" 12,00+5,20</t>
  </si>
  <si>
    <t>161</t>
  </si>
  <si>
    <t>764521590.01</t>
  </si>
  <si>
    <t>Oplechování TiZn říms rš 700 mm</t>
  </si>
  <si>
    <t>211079723</t>
  </si>
  <si>
    <t>"ozn.(K3)" 8,20+2,80+5,10</t>
  </si>
  <si>
    <t>162</t>
  </si>
  <si>
    <t>764222520</t>
  </si>
  <si>
    <t>Oplechování TiZn okapů tvrdá krytina rš 330 mm</t>
  </si>
  <si>
    <t>-1554717757</t>
  </si>
  <si>
    <t>Oplechování z titanzinkového TiZn plechu včetně rohů, spojů a dilatací okapů na střechách s tvrdou krytinou a podkladním plechem rš 330 mm</t>
  </si>
  <si>
    <t>"ozn.(K8)" 13,00</t>
  </si>
  <si>
    <t>163</t>
  </si>
  <si>
    <t>764222520.01</t>
  </si>
  <si>
    <t xml:space="preserve">Příplatek na vyříznutí v oplechování TiZn okapů </t>
  </si>
  <si>
    <t>1323871141</t>
  </si>
  <si>
    <t>"ozn.(K8) - v místě ubourané římsy" 1,10</t>
  </si>
  <si>
    <t>164</t>
  </si>
  <si>
    <t>764231530</t>
  </si>
  <si>
    <t>Lemování TiZn plech zdí tvrdá krytina rš 330 mm</t>
  </si>
  <si>
    <t>912697043</t>
  </si>
  <si>
    <t>Lemování z titanzinkového TiZn plechu zdí na střechách s tvrdou krytinou včetně rohů a ukončení před požární zdí rš 330 mm</t>
  </si>
  <si>
    <t>V ceně je započtena krycí dilatační lišta s podtmelením</t>
  </si>
  <si>
    <t>"ozn.(K7)" 3,30*4</t>
  </si>
  <si>
    <t>165</t>
  </si>
  <si>
    <t>764252503</t>
  </si>
  <si>
    <t>Žlab TiZn podokapní půlkruhový rš 330 mm</t>
  </si>
  <si>
    <t>-1780992755</t>
  </si>
  <si>
    <t>Žlaby z titanzinkového TiZn plechu podokapní půlkruhové včetně čel, rohů, rovných hrdel bez dilatace rš 330 mm</t>
  </si>
  <si>
    <t>ozn.(K2)</t>
  </si>
  <si>
    <t>32,28*2+4,50*2+11,80+5,00</t>
  </si>
  <si>
    <t>166</t>
  </si>
  <si>
    <t>764255503</t>
  </si>
  <si>
    <t>Žlab TiZn nástřešní oblý rš 660 mm</t>
  </si>
  <si>
    <t>-1483357505</t>
  </si>
  <si>
    <t>Žlaby z titanzinkového TiZn plechu nástřešní, oblého tvaru včetně čel, rohů, rovných hrdel bez dilatace rš 660 mm</t>
  </si>
  <si>
    <t>167</t>
  </si>
  <si>
    <t>764259526.01</t>
  </si>
  <si>
    <t>Kotlík Tizn pro napojení nástřešního žlabu rš.660 na odpadní trouby průměr 120mm (dodávka+montáž)</t>
  </si>
  <si>
    <t>-960588946</t>
  </si>
  <si>
    <t>"ozn.(K8)" 1</t>
  </si>
  <si>
    <t>168</t>
  </si>
  <si>
    <t>764554503</t>
  </si>
  <si>
    <t>Odpadní trouby TiZn kruhové průměr 120 mm</t>
  </si>
  <si>
    <t>-1413004477</t>
  </si>
  <si>
    <t>Odpadní trouby z titanzinkového TiZn plechu kruhové včetně zděří, manžet, odboček, kolen, výpustí vody, přechodových kusů a odskoků, průměru 120 mm</t>
  </si>
  <si>
    <t>35,50</t>
  </si>
  <si>
    <t>ozn.(K8)</t>
  </si>
  <si>
    <t>4,00</t>
  </si>
  <si>
    <t>169</t>
  </si>
  <si>
    <t>764-02</t>
  </si>
  <si>
    <t>Oplechování ukončení obkladu zateplení pod okrajem střechy na štítech objektu TiZn rš 660 mm - kotveno do zdiva štítu (dodávka+montáž)</t>
  </si>
  <si>
    <t>1768573813</t>
  </si>
  <si>
    <t>(prodloužení závětrné lišty a oplechování okapu u okraje střechy,</t>
  </si>
  <si>
    <t>aby překrylo i obklad zeteplení)</t>
  </si>
  <si>
    <t>V ceně je započtena příponka z pozink.plechu rš 400 mm</t>
  </si>
  <si>
    <t>"ozn.(K5)" 37,00</t>
  </si>
  <si>
    <t>170</t>
  </si>
  <si>
    <t>764530560.01</t>
  </si>
  <si>
    <t>Oplechování TiZn zdí rš 660 mm včetně rohů (dodávka+montáž)</t>
  </si>
  <si>
    <t>788470023</t>
  </si>
  <si>
    <t>Oplechování z titanzinkového TiZn plechu zdí a nadezdívek (atik) včetně rohů rš 660 mm (dodávka+montáž)</t>
  </si>
  <si>
    <t>"cih.přizdívka - západní štít-sousední objekt" 0,60</t>
  </si>
  <si>
    <t>171</t>
  </si>
  <si>
    <t>998764202</t>
  </si>
  <si>
    <t>Přesun hmot procentní pro konstrukce klempířské v objektech v do 12 m</t>
  </si>
  <si>
    <t>1200817627</t>
  </si>
  <si>
    <t>Přesun hmot pro konstrukce klempířské stanovený procentní sazbou z ceny vodorovná dopravní vzdálenost do 50 m v objektech výšky přes 6 do 12 m</t>
  </si>
  <si>
    <t>765</t>
  </si>
  <si>
    <t>Konstrukce pokrývačské</t>
  </si>
  <si>
    <t>172</t>
  </si>
  <si>
    <t>765-01</t>
  </si>
  <si>
    <t>Úprava stávající krytiny</t>
  </si>
  <si>
    <t>1915735704</t>
  </si>
  <si>
    <t>- demontáž pruhu taškové krytiny u okapu</t>
  </si>
  <si>
    <t>- demontáž laťování</t>
  </si>
  <si>
    <t>- nové bednění v šířce 60cm</t>
  </si>
  <si>
    <t>- nová krytina tašková (bobrovky)</t>
  </si>
  <si>
    <t>- nové laťování</t>
  </si>
  <si>
    <t>(dodávka+montáž+odvoz suti vč.poplatku za skládku)</t>
  </si>
  <si>
    <t>173</t>
  </si>
  <si>
    <t>998765202</t>
  </si>
  <si>
    <t>Přesun hmot procentní pro krytiny skládané v objektech v do 12 m</t>
  </si>
  <si>
    <t>1894270202</t>
  </si>
  <si>
    <t>Přesun hmot pro krytiny skládané stanovený procentní sazbou z ceny vodorovná dopravní vzdálenost do 50 m v objektech výšky přes 6 do 12 m</t>
  </si>
  <si>
    <t>766</t>
  </si>
  <si>
    <t>Konstrukce truhlářské</t>
  </si>
  <si>
    <t>174</t>
  </si>
  <si>
    <t>766-01</t>
  </si>
  <si>
    <t>Oprava dřevěných vrat 380/365cm</t>
  </si>
  <si>
    <t>1840900281</t>
  </si>
  <si>
    <t>175</t>
  </si>
  <si>
    <t>766-02</t>
  </si>
  <si>
    <t>Oprava dřevěných vrat 380/275cm</t>
  </si>
  <si>
    <t>178802206</t>
  </si>
  <si>
    <t>176</t>
  </si>
  <si>
    <t>766-03</t>
  </si>
  <si>
    <t>Dveře dřevěné vstupní 80/197cm, plné, hladké, dýhované, vč.kování, osazení do stávajících ocel.zárubní (dodávka+montáž)</t>
  </si>
  <si>
    <t>-580696245</t>
  </si>
  <si>
    <t>177</t>
  </si>
  <si>
    <t>766-04</t>
  </si>
  <si>
    <t>Dveře dřevěné vstupní 90/197cm, plné, hladké, dýhované, vč.kování, osazení do stávajících ocel.zárubní (dodávka+montáž)</t>
  </si>
  <si>
    <t>1847518915</t>
  </si>
  <si>
    <t>178</t>
  </si>
  <si>
    <t>998766202</t>
  </si>
  <si>
    <t>Přesun hmot procentní pro konstrukce truhlářské v objektech v do 12 m</t>
  </si>
  <si>
    <t>-604616520</t>
  </si>
  <si>
    <t>Přesun hmot pro konstrukce truhlářské stanovený procentní sazbou z ceny vodorovná dopravní vzdálenost do 50 m v objektech výšky přes 6 do 12 m</t>
  </si>
  <si>
    <t>76P</t>
  </si>
  <si>
    <t>Konstrukce plastové</t>
  </si>
  <si>
    <t>179</t>
  </si>
  <si>
    <t>76P-V1</t>
  </si>
  <si>
    <t>Dveře vstupní plastové 120/205+35cm, jednokřídlové s nadsvětlíkem (dodávka+montáž)</t>
  </si>
  <si>
    <t>1071192868</t>
  </si>
  <si>
    <t>- celkový součinitel prostupu tepla U=1,7W/m2K</t>
  </si>
  <si>
    <t>- montáž bude provedena podle technologického</t>
  </si>
  <si>
    <t xml:space="preserve">  předpisu výrobce</t>
  </si>
  <si>
    <t>180</t>
  </si>
  <si>
    <t>76P-V3</t>
  </si>
  <si>
    <t>Okno plastové 120/150cm, dvoukřídlové otevíravé, jedno křídlo současně sklápěcí (dodávka+montáž)</t>
  </si>
  <si>
    <t>-728865440</t>
  </si>
  <si>
    <t>- zasklení izolačním dvojsklem</t>
  </si>
  <si>
    <t>- celkový součinitel prostupu tepla U=1,4W/m2K</t>
  </si>
  <si>
    <t>- v ceně je započítán vnitřní parapet</t>
  </si>
  <si>
    <t xml:space="preserve">  v plastovém provedení</t>
  </si>
  <si>
    <t>181</t>
  </si>
  <si>
    <t>76P-V4</t>
  </si>
  <si>
    <t>Okno plastové 120/120cm, dvoukřídlové otevíravé, jedno křídlo současně sklápěcí (dodávka+montáž)</t>
  </si>
  <si>
    <t>-1648957781</t>
  </si>
  <si>
    <t>182</t>
  </si>
  <si>
    <t>76P-V5</t>
  </si>
  <si>
    <t>Okno plastové 115/115cm, dvoukřídlové otevíravé, jedno křídlo současně sklápěcí (dodávka+montáž)</t>
  </si>
  <si>
    <t>-1611215611</t>
  </si>
  <si>
    <t>183</t>
  </si>
  <si>
    <t>76P-V6</t>
  </si>
  <si>
    <t>Okno plastové 60/120cm, jednokřídlové otevíravé, sklápěcí (dodávka+montáž)</t>
  </si>
  <si>
    <t>-193857500</t>
  </si>
  <si>
    <t>184</t>
  </si>
  <si>
    <t>76P-V7</t>
  </si>
  <si>
    <t>Okno plastové 90/50cm, jednokřídlové otevíravé, sklápěcí (dodávka+montáž)</t>
  </si>
  <si>
    <t>1469319315</t>
  </si>
  <si>
    <t>185</t>
  </si>
  <si>
    <t>76P-par6020</t>
  </si>
  <si>
    <t>Plastový parapet vnitřní, délka 60cm, šířka 20cm (dodávka+montáž)</t>
  </si>
  <si>
    <t>-549422168</t>
  </si>
  <si>
    <t>186</t>
  </si>
  <si>
    <t>76P-par12020</t>
  </si>
  <si>
    <t>Plastový parapet vnitřní, délka 120cm, šířka 20cm (dodávka+montáž)</t>
  </si>
  <si>
    <t>-1821846341</t>
  </si>
  <si>
    <t>187</t>
  </si>
  <si>
    <t>76P-par12030</t>
  </si>
  <si>
    <t>Plastový parapet vnitřní, délka 120cm, šířka 30cm (dodávka+montáž)</t>
  </si>
  <si>
    <t>1132426933</t>
  </si>
  <si>
    <t>188</t>
  </si>
  <si>
    <t>76P-par12040</t>
  </si>
  <si>
    <t>Plastový parapet vnitřní, délka 120cm, šířka 40cm (dodávka+montáž)</t>
  </si>
  <si>
    <t>-1417685904</t>
  </si>
  <si>
    <t>189</t>
  </si>
  <si>
    <t>76P-par12060</t>
  </si>
  <si>
    <t>Plastový parapet vnitřní, délka 120cm, šířka 60cm (dodávka+montáž)</t>
  </si>
  <si>
    <t>101992708</t>
  </si>
  <si>
    <t>190</t>
  </si>
  <si>
    <t>-498218386</t>
  </si>
  <si>
    <t>771</t>
  </si>
  <si>
    <t>Podlahy z dlaždic</t>
  </si>
  <si>
    <t>191</t>
  </si>
  <si>
    <t>771-02</t>
  </si>
  <si>
    <t>Montáž obkladu soklíků schodišťových z dlaždic keramických vnějších lepených do mrazuvzdorného tmelu</t>
  </si>
  <si>
    <t>2052432605</t>
  </si>
  <si>
    <t>(D3)</t>
  </si>
  <si>
    <t>"sever" 3,60</t>
  </si>
  <si>
    <t>"jih" 1,50</t>
  </si>
  <si>
    <t>"průjezd" 8,00</t>
  </si>
  <si>
    <t>192</t>
  </si>
  <si>
    <t>SPC771-01</t>
  </si>
  <si>
    <t>dlaždice keramické vnější mrazuvzdorné (dodávka)</t>
  </si>
  <si>
    <t>80778183</t>
  </si>
  <si>
    <t>13,10*0,15*1,10</t>
  </si>
  <si>
    <t>193</t>
  </si>
  <si>
    <t>998771202</t>
  </si>
  <si>
    <t>Přesun hmot procentní pro podlahy z dlaždic v objektech v do 12 m</t>
  </si>
  <si>
    <t>-937819850</t>
  </si>
  <si>
    <t>Přesun hmot pro podlahy z dlaždic stanovený procentní sazbou z ceny vodorovná dopravní vzdálenost do 50 m v objektech výšky přes 6 do 12 m</t>
  </si>
  <si>
    <t>783</t>
  </si>
  <si>
    <t>Dokončovací práce - nátěry</t>
  </si>
  <si>
    <t>194</t>
  </si>
  <si>
    <t>783201821</t>
  </si>
  <si>
    <t>Odstranění nátěrů ze zámečnických konstrukcí opálením</t>
  </si>
  <si>
    <t>-4416332</t>
  </si>
  <si>
    <t>Odstranění starých nátěrů ze zámečnických konstrukcí opálením nebo oklepáním</t>
  </si>
  <si>
    <t>"ozn.(D4) - zábradlí" 1,00</t>
  </si>
  <si>
    <t>"ozn.(D8) - kryty" 15,00</t>
  </si>
  <si>
    <t>"ocel.zárubně" 8,00</t>
  </si>
  <si>
    <t>195</t>
  </si>
  <si>
    <t>783225400</t>
  </si>
  <si>
    <t>Nátěry syntetické kovových doplňkových konstrukcí barva standardní dvojnásobné a 1x email a tmelení</t>
  </si>
  <si>
    <t>822213735</t>
  </si>
  <si>
    <t>Nátěry kovových stavebních doplňkových konstrukcí syntetické na vzduchu schnoucí standardními barvami (např. Tebas, …) dvojnásobné a 1x email s tmelením</t>
  </si>
  <si>
    <t>196</t>
  </si>
  <si>
    <t>783226100</t>
  </si>
  <si>
    <t>Nátěry syntetické kovových doplňkových konstrukcí barva standardní základní</t>
  </si>
  <si>
    <t>-1955509550</t>
  </si>
  <si>
    <t>Nátěry kovových stavebních doplňkových konstrukcí syntetické na vzduchu schnoucí standardními barvami (např. Tebas, …) základní</t>
  </si>
  <si>
    <t>197</t>
  </si>
  <si>
    <t>783-01</t>
  </si>
  <si>
    <t>Ošetření odkrytých dřevěných prvků konstrukce vikýřů přípravkem proti dřevokaznému hmyzu a houbám, vč.případného vyspravení (dodávka+montáž)</t>
  </si>
  <si>
    <t>-1373492488</t>
  </si>
  <si>
    <t>(výměrou je plocha konstrukce stěn vikýřů (S1)</t>
  </si>
  <si>
    <t>198</t>
  </si>
  <si>
    <t>783-02</t>
  </si>
  <si>
    <t>Nátěr dřevěných vrat vč.odstranění stávajícího nátěru (dodávka+montáž)</t>
  </si>
  <si>
    <t>111046652</t>
  </si>
  <si>
    <t>3,90*3,75*2</t>
  </si>
  <si>
    <t>3,90*2,85*2</t>
  </si>
  <si>
    <t>784</t>
  </si>
  <si>
    <t>Dokončovací práce - malby a tapety</t>
  </si>
  <si>
    <t>199</t>
  </si>
  <si>
    <t>784-01</t>
  </si>
  <si>
    <t>Malby vnitřní vč.přípravy podkladu (dodávka+montáž)</t>
  </si>
  <si>
    <t>526971743</t>
  </si>
  <si>
    <t>"výměna oken" 206,30*0,15+4,00</t>
  </si>
  <si>
    <t>200</t>
  </si>
  <si>
    <t>784-02</t>
  </si>
  <si>
    <t>Malby vnitřní sádrokarton.konstrukcí vč.přípravy podkladu (dodávka+montáž)</t>
  </si>
  <si>
    <t>-162817282</t>
  </si>
  <si>
    <t>"ozn.(P10) - podhled"  4,55*8,45</t>
  </si>
  <si>
    <t>"ozn.(S3) - podkroví"  71,048*1,10</t>
  </si>
  <si>
    <t>790</t>
  </si>
  <si>
    <t>Demontáže PSV</t>
  </si>
  <si>
    <t>201</t>
  </si>
  <si>
    <t>764352811</t>
  </si>
  <si>
    <t>Demontáž žlab podokapní půlkruhový rovný rš 330 mm do 45°</t>
  </si>
  <si>
    <t>1575949471</t>
  </si>
  <si>
    <t>Demontáž žlabů podokapních půlkruhových, rovných rš 330 mm, sklonu přes 30 do 45 st.</t>
  </si>
  <si>
    <t>90,36+13,00</t>
  </si>
  <si>
    <t>202</t>
  </si>
  <si>
    <t>764410880</t>
  </si>
  <si>
    <t>Demontáž oplechování parapetu rš do 600 mm</t>
  </si>
  <si>
    <t>-165783762</t>
  </si>
  <si>
    <t>Demontáž oplechování parapetů rš od 400 do 600 mm</t>
  </si>
  <si>
    <t>56,65+17,20</t>
  </si>
  <si>
    <t>203</t>
  </si>
  <si>
    <t>764422810</t>
  </si>
  <si>
    <t>Demontáž oplechování říms rš do 800 mm</t>
  </si>
  <si>
    <t>2058321707</t>
  </si>
  <si>
    <t>Demontáž oplechování říms rš od 600 do 800 mm</t>
  </si>
  <si>
    <t>204</t>
  </si>
  <si>
    <t>764331831</t>
  </si>
  <si>
    <t>Demontáž lemování zdí tvrdá krytina rš 330 mm do 45°</t>
  </si>
  <si>
    <t>-1331040802</t>
  </si>
  <si>
    <t>Demontáž lemování zdí na střechách s tvrdou krytinou rš 250 mm a 330 mm, sklonu přes 30 do 45 st.</t>
  </si>
  <si>
    <t>205</t>
  </si>
  <si>
    <t>764454802</t>
  </si>
  <si>
    <t>Demontáž trouby kruhové průměr 120 mm</t>
  </si>
  <si>
    <t>135332039</t>
  </si>
  <si>
    <t>Demontáž odpadních trub nebo součástí trub kruhových, průměru 120 mm</t>
  </si>
  <si>
    <t>206</t>
  </si>
  <si>
    <t>766411821</t>
  </si>
  <si>
    <t>Demontáž truhlářského obložení stěn z palubek</t>
  </si>
  <si>
    <t>1515900861</t>
  </si>
  <si>
    <t>Demontáž obložení stěn palubkami</t>
  </si>
  <si>
    <t>207</t>
  </si>
  <si>
    <t>766411822</t>
  </si>
  <si>
    <t>Demontáž truhlářského obložení stěn podkladových roštů</t>
  </si>
  <si>
    <t>-1734978315</t>
  </si>
  <si>
    <t>Demontáž obložení stěn podkladových roštů</t>
  </si>
  <si>
    <t>208</t>
  </si>
  <si>
    <t>713130843</t>
  </si>
  <si>
    <t>Odstranění tepelné izolace stěn lepené z vláknitých tl přes 100 mm</t>
  </si>
  <si>
    <t>202264666</t>
  </si>
  <si>
    <t>Odstranění tepelné izolace běžných stavebních konstrukcí z rohoží, pásů, dílců, desek, bloků stěn a příček připevněných lepením z vláknitých materiálů, tloušťka izolace přes 100 mm</t>
  </si>
  <si>
    <t>209</t>
  </si>
  <si>
    <t>763162811.01</t>
  </si>
  <si>
    <t>Demontáž desek jednoduché opláštění SDK podkroví - vyříznutím</t>
  </si>
  <si>
    <t>-1417985166</t>
  </si>
  <si>
    <t>210</t>
  </si>
  <si>
    <t>713110811.01</t>
  </si>
  <si>
    <t>Odstranění parozábrany - vyříznutím tak, aby zůstala možnost napojení nové zábrany</t>
  </si>
  <si>
    <t>-1965232471</t>
  </si>
  <si>
    <t>211</t>
  </si>
  <si>
    <t>762134811</t>
  </si>
  <si>
    <t>Demontáž bednění svislých stěn z fošen</t>
  </si>
  <si>
    <t>-70912259</t>
  </si>
  <si>
    <t>Demontáž bednění svislých stěn a nadstřešních stěn z fošen</t>
  </si>
  <si>
    <t>212</t>
  </si>
  <si>
    <t>766421822.01</t>
  </si>
  <si>
    <t>Demontáž truhlářského obložení podhledů podkladových roštů - práce v uzavřeném prostoru podkroví</t>
  </si>
  <si>
    <t>749941846</t>
  </si>
  <si>
    <t>(demontáž konstrukce, která drží stávající tepelnou</t>
  </si>
  <si>
    <t>izolaci mezi krokvemi)</t>
  </si>
  <si>
    <t>7H</t>
  </si>
  <si>
    <t>Hromosvod</t>
  </si>
  <si>
    <t>213</t>
  </si>
  <si>
    <t>Demontáž + zpětná montáž hromosvodu vč.prodloužení úchytů, vč.revize kvalifikovanou osobou</t>
  </si>
  <si>
    <t>-1416835349</t>
  </si>
  <si>
    <t>VRN</t>
  </si>
  <si>
    <t>Vedlejší rozpočtové náklady</t>
  </si>
  <si>
    <t>O02</t>
  </si>
  <si>
    <t>Zařízení staveniště</t>
  </si>
  <si>
    <t>214</t>
  </si>
  <si>
    <t>100004</t>
  </si>
  <si>
    <t>131072</t>
  </si>
  <si>
    <t>1294753102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</si>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</sst>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3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0" fontId="0" fillId="5" borderId="8" xfId="0" applyFont="1" applyFill="1" applyBorder="1" applyAlignment="1" applyProtection="1">
      <alignment vertical="center"/>
      <protection locked="0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21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3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3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selection activeCell="AN8" sqref="AN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3" t="s">
        <v>6</v>
      </c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7</v>
      </c>
      <c r="BT2" s="18" t="s">
        <v>8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7</v>
      </c>
      <c r="BT3" s="18" t="s">
        <v>9</v>
      </c>
    </row>
    <row r="4" spans="1:74" s="1" customFormat="1" ht="24.95" customHeight="1">
      <c r="B4" s="21"/>
      <c r="D4" s="22" t="s">
        <v>10</v>
      </c>
      <c r="AR4" s="21"/>
      <c r="AS4" s="23" t="s">
        <v>11</v>
      </c>
      <c r="BE4" s="24" t="s">
        <v>12</v>
      </c>
      <c r="BS4" s="18" t="s">
        <v>13</v>
      </c>
    </row>
    <row r="5" spans="1:74" s="1" customFormat="1" ht="12" customHeight="1">
      <c r="B5" s="21"/>
      <c r="D5" s="25" t="s">
        <v>14</v>
      </c>
      <c r="K5" s="313" t="s">
        <v>15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R5" s="21"/>
      <c r="BE5" s="284" t="s">
        <v>16</v>
      </c>
      <c r="BS5" s="18" t="s">
        <v>7</v>
      </c>
    </row>
    <row r="6" spans="1:74" s="1" customFormat="1" ht="36.950000000000003" customHeight="1">
      <c r="B6" s="21"/>
      <c r="D6" s="27" t="s">
        <v>17</v>
      </c>
      <c r="K6" s="314" t="s">
        <v>18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R6" s="21"/>
      <c r="BE6" s="285"/>
      <c r="BS6" s="18" t="s">
        <v>19</v>
      </c>
    </row>
    <row r="7" spans="1:74" s="1" customFormat="1" ht="12" customHeight="1">
      <c r="B7" s="21"/>
      <c r="D7" s="28" t="s">
        <v>20</v>
      </c>
      <c r="K7" s="26" t="s">
        <v>3</v>
      </c>
      <c r="AK7" s="28" t="s">
        <v>21</v>
      </c>
      <c r="AN7" s="26" t="s">
        <v>3</v>
      </c>
      <c r="AR7" s="21"/>
      <c r="BE7" s="285"/>
      <c r="BS7" s="18" t="s">
        <v>22</v>
      </c>
    </row>
    <row r="8" spans="1:74" s="1" customFormat="1" ht="12" customHeight="1">
      <c r="B8" s="21"/>
      <c r="D8" s="28" t="s">
        <v>23</v>
      </c>
      <c r="K8" s="26" t="s">
        <v>24</v>
      </c>
      <c r="AK8" s="28" t="s">
        <v>25</v>
      </c>
      <c r="AN8" s="332">
        <v>43735</v>
      </c>
      <c r="AR8" s="21"/>
      <c r="BE8" s="285"/>
      <c r="BS8" s="18" t="s">
        <v>26</v>
      </c>
    </row>
    <row r="9" spans="1:74" s="1" customFormat="1" ht="14.45" customHeight="1">
      <c r="B9" s="21"/>
      <c r="AR9" s="21"/>
      <c r="BE9" s="285"/>
      <c r="BS9" s="18" t="s">
        <v>27</v>
      </c>
    </row>
    <row r="10" spans="1:74" s="1" customFormat="1" ht="12" customHeight="1">
      <c r="B10" s="21"/>
      <c r="D10" s="28" t="s">
        <v>28</v>
      </c>
      <c r="AK10" s="28" t="s">
        <v>29</v>
      </c>
      <c r="AN10" s="26" t="s">
        <v>3</v>
      </c>
      <c r="AR10" s="21"/>
      <c r="BE10" s="285"/>
      <c r="BS10" s="18" t="s">
        <v>19</v>
      </c>
    </row>
    <row r="11" spans="1:74" s="1" customFormat="1" ht="18.399999999999999" customHeight="1">
      <c r="B11" s="21"/>
      <c r="E11" s="26" t="s">
        <v>30</v>
      </c>
      <c r="AK11" s="28" t="s">
        <v>31</v>
      </c>
      <c r="AN11" s="26" t="s">
        <v>3</v>
      </c>
      <c r="AR11" s="21"/>
      <c r="BE11" s="285"/>
      <c r="BS11" s="18" t="s">
        <v>19</v>
      </c>
    </row>
    <row r="12" spans="1:74" s="1" customFormat="1" ht="6.95" customHeight="1">
      <c r="B12" s="21"/>
      <c r="AR12" s="21"/>
      <c r="BE12" s="285"/>
      <c r="BS12" s="18" t="s">
        <v>19</v>
      </c>
    </row>
    <row r="13" spans="1:74" s="1" customFormat="1" ht="12" customHeight="1">
      <c r="B13" s="21"/>
      <c r="D13" s="28" t="s">
        <v>32</v>
      </c>
      <c r="AK13" s="28" t="s">
        <v>29</v>
      </c>
      <c r="AN13" s="30" t="s">
        <v>33</v>
      </c>
      <c r="AR13" s="21"/>
      <c r="BE13" s="285"/>
      <c r="BS13" s="18" t="s">
        <v>19</v>
      </c>
    </row>
    <row r="14" spans="1:74" ht="12.75">
      <c r="B14" s="21"/>
      <c r="E14" s="315" t="s">
        <v>33</v>
      </c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  <c r="AB14" s="316"/>
      <c r="AC14" s="316"/>
      <c r="AD14" s="316"/>
      <c r="AE14" s="316"/>
      <c r="AF14" s="316"/>
      <c r="AG14" s="316"/>
      <c r="AH14" s="316"/>
      <c r="AI14" s="316"/>
      <c r="AJ14" s="316"/>
      <c r="AK14" s="28" t="s">
        <v>31</v>
      </c>
      <c r="AN14" s="30" t="s">
        <v>33</v>
      </c>
      <c r="AR14" s="21"/>
      <c r="BE14" s="285"/>
      <c r="BS14" s="18" t="s">
        <v>19</v>
      </c>
    </row>
    <row r="15" spans="1:74" s="1" customFormat="1" ht="6.95" customHeight="1">
      <c r="B15" s="21"/>
      <c r="AR15" s="21"/>
      <c r="BE15" s="285"/>
      <c r="BS15" s="18" t="s">
        <v>4</v>
      </c>
    </row>
    <row r="16" spans="1:74" s="1" customFormat="1" ht="12" customHeight="1">
      <c r="B16" s="21"/>
      <c r="D16" s="28" t="s">
        <v>34</v>
      </c>
      <c r="AK16" s="28" t="s">
        <v>29</v>
      </c>
      <c r="AN16" s="26" t="s">
        <v>3</v>
      </c>
      <c r="AR16" s="21"/>
      <c r="BE16" s="285"/>
      <c r="BS16" s="18" t="s">
        <v>4</v>
      </c>
    </row>
    <row r="17" spans="1:71" s="1" customFormat="1" ht="18.399999999999999" customHeight="1">
      <c r="B17" s="21"/>
      <c r="E17" s="26" t="s">
        <v>35</v>
      </c>
      <c r="AK17" s="28" t="s">
        <v>31</v>
      </c>
      <c r="AN17" s="26" t="s">
        <v>3</v>
      </c>
      <c r="AR17" s="21"/>
      <c r="BE17" s="285"/>
      <c r="BS17" s="18" t="s">
        <v>36</v>
      </c>
    </row>
    <row r="18" spans="1:71" s="1" customFormat="1" ht="6.95" customHeight="1">
      <c r="B18" s="21"/>
      <c r="AR18" s="21"/>
      <c r="BE18" s="285"/>
      <c r="BS18" s="18" t="s">
        <v>7</v>
      </c>
    </row>
    <row r="19" spans="1:71" s="1" customFormat="1" ht="12" customHeight="1">
      <c r="B19" s="21"/>
      <c r="D19" s="28" t="s">
        <v>37</v>
      </c>
      <c r="AK19" s="28" t="s">
        <v>29</v>
      </c>
      <c r="AN19" s="26" t="s">
        <v>3</v>
      </c>
      <c r="AR19" s="21"/>
      <c r="BE19" s="285"/>
      <c r="BS19" s="18" t="s">
        <v>19</v>
      </c>
    </row>
    <row r="20" spans="1:71" s="1" customFormat="1" ht="18.399999999999999" customHeight="1">
      <c r="B20" s="21"/>
      <c r="E20" s="26" t="s">
        <v>38</v>
      </c>
      <c r="AK20" s="28" t="s">
        <v>31</v>
      </c>
      <c r="AN20" s="26" t="s">
        <v>3</v>
      </c>
      <c r="AR20" s="21"/>
      <c r="BE20" s="285"/>
      <c r="BS20" s="18" t="s">
        <v>36</v>
      </c>
    </row>
    <row r="21" spans="1:71" s="1" customFormat="1" ht="6.95" customHeight="1">
      <c r="B21" s="21"/>
      <c r="AR21" s="21"/>
      <c r="BE21" s="285"/>
    </row>
    <row r="22" spans="1:71" s="1" customFormat="1" ht="12" customHeight="1">
      <c r="B22" s="21"/>
      <c r="D22" s="28" t="s">
        <v>39</v>
      </c>
      <c r="AR22" s="21"/>
      <c r="BE22" s="285"/>
    </row>
    <row r="23" spans="1:71" s="1" customFormat="1" ht="38.25" customHeight="1">
      <c r="B23" s="21"/>
      <c r="E23" s="317" t="s">
        <v>40</v>
      </c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R23" s="21"/>
      <c r="BE23" s="285"/>
    </row>
    <row r="24" spans="1:71" s="1" customFormat="1" ht="6.95" customHeight="1">
      <c r="B24" s="21"/>
      <c r="AR24" s="21"/>
      <c r="BE24" s="285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85"/>
    </row>
    <row r="26" spans="1:71" s="2" customFormat="1" ht="25.9" customHeight="1">
      <c r="A26" s="33"/>
      <c r="B26" s="34"/>
      <c r="C26" s="33"/>
      <c r="D26" s="35" t="s">
        <v>41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87">
        <f>ROUNDUP(AG54,2)</f>
        <v>0</v>
      </c>
      <c r="AL26" s="288"/>
      <c r="AM26" s="288"/>
      <c r="AN26" s="288"/>
      <c r="AO26" s="288"/>
      <c r="AP26" s="33"/>
      <c r="AQ26" s="33"/>
      <c r="AR26" s="34"/>
      <c r="BE26" s="285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85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18" t="s">
        <v>42</v>
      </c>
      <c r="M28" s="318"/>
      <c r="N28" s="318"/>
      <c r="O28" s="318"/>
      <c r="P28" s="318"/>
      <c r="Q28" s="33"/>
      <c r="R28" s="33"/>
      <c r="S28" s="33"/>
      <c r="T28" s="33"/>
      <c r="U28" s="33"/>
      <c r="V28" s="33"/>
      <c r="W28" s="318" t="s">
        <v>43</v>
      </c>
      <c r="X28" s="318"/>
      <c r="Y28" s="318"/>
      <c r="Z28" s="318"/>
      <c r="AA28" s="318"/>
      <c r="AB28" s="318"/>
      <c r="AC28" s="318"/>
      <c r="AD28" s="318"/>
      <c r="AE28" s="318"/>
      <c r="AF28" s="33"/>
      <c r="AG28" s="33"/>
      <c r="AH28" s="33"/>
      <c r="AI28" s="33"/>
      <c r="AJ28" s="33"/>
      <c r="AK28" s="318" t="s">
        <v>44</v>
      </c>
      <c r="AL28" s="318"/>
      <c r="AM28" s="318"/>
      <c r="AN28" s="318"/>
      <c r="AO28" s="318"/>
      <c r="AP28" s="33"/>
      <c r="AQ28" s="33"/>
      <c r="AR28" s="34"/>
      <c r="BE28" s="285"/>
    </row>
    <row r="29" spans="1:71" s="3" customFormat="1" ht="14.45" customHeight="1">
      <c r="B29" s="38"/>
      <c r="D29" s="28" t="s">
        <v>45</v>
      </c>
      <c r="F29" s="28" t="s">
        <v>46</v>
      </c>
      <c r="L29" s="319">
        <v>0.21</v>
      </c>
      <c r="M29" s="283"/>
      <c r="N29" s="283"/>
      <c r="O29" s="283"/>
      <c r="P29" s="283"/>
      <c r="W29" s="282">
        <f>ROUNDUP(AZ54, 2)</f>
        <v>0</v>
      </c>
      <c r="X29" s="283"/>
      <c r="Y29" s="283"/>
      <c r="Z29" s="283"/>
      <c r="AA29" s="283"/>
      <c r="AB29" s="283"/>
      <c r="AC29" s="283"/>
      <c r="AD29" s="283"/>
      <c r="AE29" s="283"/>
      <c r="AK29" s="282">
        <f>ROUNDUP(AV54, 2)</f>
        <v>0</v>
      </c>
      <c r="AL29" s="283"/>
      <c r="AM29" s="283"/>
      <c r="AN29" s="283"/>
      <c r="AO29" s="283"/>
      <c r="AR29" s="38"/>
      <c r="BE29" s="286"/>
    </row>
    <row r="30" spans="1:71" s="3" customFormat="1" ht="14.45" customHeight="1">
      <c r="B30" s="38"/>
      <c r="F30" s="28" t="s">
        <v>47</v>
      </c>
      <c r="L30" s="319">
        <v>0.15</v>
      </c>
      <c r="M30" s="283"/>
      <c r="N30" s="283"/>
      <c r="O30" s="283"/>
      <c r="P30" s="283"/>
      <c r="W30" s="282">
        <f>ROUNDUP(BA54, 2)</f>
        <v>0</v>
      </c>
      <c r="X30" s="283"/>
      <c r="Y30" s="283"/>
      <c r="Z30" s="283"/>
      <c r="AA30" s="283"/>
      <c r="AB30" s="283"/>
      <c r="AC30" s="283"/>
      <c r="AD30" s="283"/>
      <c r="AE30" s="283"/>
      <c r="AK30" s="282">
        <f>ROUNDUP(AW54, 2)</f>
        <v>0</v>
      </c>
      <c r="AL30" s="283"/>
      <c r="AM30" s="283"/>
      <c r="AN30" s="283"/>
      <c r="AO30" s="283"/>
      <c r="AR30" s="38"/>
      <c r="BE30" s="286"/>
    </row>
    <row r="31" spans="1:71" s="3" customFormat="1" ht="14.45" hidden="1" customHeight="1">
      <c r="B31" s="38"/>
      <c r="F31" s="28" t="s">
        <v>48</v>
      </c>
      <c r="L31" s="319">
        <v>0.21</v>
      </c>
      <c r="M31" s="283"/>
      <c r="N31" s="283"/>
      <c r="O31" s="283"/>
      <c r="P31" s="283"/>
      <c r="W31" s="282">
        <f>ROUNDUP(BB54, 2)</f>
        <v>0</v>
      </c>
      <c r="X31" s="283"/>
      <c r="Y31" s="283"/>
      <c r="Z31" s="283"/>
      <c r="AA31" s="283"/>
      <c r="AB31" s="283"/>
      <c r="AC31" s="283"/>
      <c r="AD31" s="283"/>
      <c r="AE31" s="283"/>
      <c r="AK31" s="282">
        <v>0</v>
      </c>
      <c r="AL31" s="283"/>
      <c r="AM31" s="283"/>
      <c r="AN31" s="283"/>
      <c r="AO31" s="283"/>
      <c r="AR31" s="38"/>
      <c r="BE31" s="286"/>
    </row>
    <row r="32" spans="1:71" s="3" customFormat="1" ht="14.45" hidden="1" customHeight="1">
      <c r="B32" s="38"/>
      <c r="F32" s="28" t="s">
        <v>49</v>
      </c>
      <c r="L32" s="319">
        <v>0.15</v>
      </c>
      <c r="M32" s="283"/>
      <c r="N32" s="283"/>
      <c r="O32" s="283"/>
      <c r="P32" s="283"/>
      <c r="W32" s="282">
        <f>ROUNDUP(BC54, 2)</f>
        <v>0</v>
      </c>
      <c r="X32" s="283"/>
      <c r="Y32" s="283"/>
      <c r="Z32" s="283"/>
      <c r="AA32" s="283"/>
      <c r="AB32" s="283"/>
      <c r="AC32" s="283"/>
      <c r="AD32" s="283"/>
      <c r="AE32" s="283"/>
      <c r="AK32" s="282">
        <v>0</v>
      </c>
      <c r="AL32" s="283"/>
      <c r="AM32" s="283"/>
      <c r="AN32" s="283"/>
      <c r="AO32" s="283"/>
      <c r="AR32" s="38"/>
      <c r="BE32" s="286"/>
    </row>
    <row r="33" spans="1:57" s="3" customFormat="1" ht="14.45" hidden="1" customHeight="1">
      <c r="B33" s="38"/>
      <c r="F33" s="28" t="s">
        <v>50</v>
      </c>
      <c r="L33" s="319">
        <v>0</v>
      </c>
      <c r="M33" s="283"/>
      <c r="N33" s="283"/>
      <c r="O33" s="283"/>
      <c r="P33" s="283"/>
      <c r="W33" s="282">
        <f>ROUNDUP(BD54, 2)</f>
        <v>0</v>
      </c>
      <c r="X33" s="283"/>
      <c r="Y33" s="283"/>
      <c r="Z33" s="283"/>
      <c r="AA33" s="283"/>
      <c r="AB33" s="283"/>
      <c r="AC33" s="283"/>
      <c r="AD33" s="283"/>
      <c r="AE33" s="283"/>
      <c r="AK33" s="282">
        <v>0</v>
      </c>
      <c r="AL33" s="283"/>
      <c r="AM33" s="283"/>
      <c r="AN33" s="283"/>
      <c r="AO33" s="283"/>
      <c r="AR33" s="38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33"/>
    </row>
    <row r="35" spans="1:57" s="2" customFormat="1" ht="25.9" customHeight="1">
      <c r="A35" s="33"/>
      <c r="B35" s="34"/>
      <c r="C35" s="39"/>
      <c r="D35" s="40" t="s">
        <v>51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52</v>
      </c>
      <c r="U35" s="41"/>
      <c r="V35" s="41"/>
      <c r="W35" s="41"/>
      <c r="X35" s="289" t="s">
        <v>53</v>
      </c>
      <c r="Y35" s="290"/>
      <c r="Z35" s="290"/>
      <c r="AA35" s="290"/>
      <c r="AB35" s="290"/>
      <c r="AC35" s="41"/>
      <c r="AD35" s="41"/>
      <c r="AE35" s="41"/>
      <c r="AF35" s="41"/>
      <c r="AG35" s="41"/>
      <c r="AH35" s="41"/>
      <c r="AI35" s="41"/>
      <c r="AJ35" s="41"/>
      <c r="AK35" s="291">
        <f>SUM(AK26:AK33)</f>
        <v>0</v>
      </c>
      <c r="AL35" s="290"/>
      <c r="AM35" s="290"/>
      <c r="AN35" s="290"/>
      <c r="AO35" s="292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6.95" customHeight="1">
      <c r="A37" s="33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34"/>
      <c r="BE37" s="33"/>
    </row>
    <row r="41" spans="1:57" s="2" customFormat="1" ht="6.95" customHeight="1">
      <c r="A41" s="33"/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34"/>
      <c r="BE41" s="33"/>
    </row>
    <row r="42" spans="1:57" s="2" customFormat="1" ht="24.95" customHeight="1">
      <c r="A42" s="33"/>
      <c r="B42" s="34"/>
      <c r="C42" s="22" t="s">
        <v>54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4"/>
      <c r="BE42" s="33"/>
    </row>
    <row r="43" spans="1:57" s="2" customFormat="1" ht="6.95" customHeight="1">
      <c r="A43" s="33"/>
      <c r="B43" s="34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4"/>
      <c r="BE43" s="33"/>
    </row>
    <row r="44" spans="1:57" s="4" customFormat="1" ht="12" customHeight="1">
      <c r="B44" s="47"/>
      <c r="C44" s="28" t="s">
        <v>14</v>
      </c>
      <c r="L44" s="4" t="str">
        <f>K5</f>
        <v>TLPR307dod</v>
      </c>
      <c r="AR44" s="47"/>
    </row>
    <row r="45" spans="1:57" s="5" customFormat="1" ht="36.950000000000003" customHeight="1">
      <c r="B45" s="48"/>
      <c r="C45" s="49" t="s">
        <v>17</v>
      </c>
      <c r="L45" s="297" t="str">
        <f>K6</f>
        <v>Zateplení domu č.p.5, Kostomlaty pod Milešovkou</v>
      </c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R45" s="48"/>
    </row>
    <row r="46" spans="1:57" s="2" customFormat="1" ht="6.95" customHeight="1">
      <c r="A46" s="33"/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4"/>
      <c r="BE46" s="33"/>
    </row>
    <row r="47" spans="1:57" s="2" customFormat="1" ht="12" customHeight="1">
      <c r="A47" s="33"/>
      <c r="B47" s="34"/>
      <c r="C47" s="28" t="s">
        <v>23</v>
      </c>
      <c r="D47" s="33"/>
      <c r="E47" s="33"/>
      <c r="F47" s="33"/>
      <c r="G47" s="33"/>
      <c r="H47" s="33"/>
      <c r="I47" s="33"/>
      <c r="J47" s="33"/>
      <c r="K47" s="33"/>
      <c r="L47" s="50" t="str">
        <f>IF(K8="","",K8)</f>
        <v>Kostomlaty pod Milešovkou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28" t="s">
        <v>25</v>
      </c>
      <c r="AJ47" s="33"/>
      <c r="AK47" s="33"/>
      <c r="AL47" s="33"/>
      <c r="AM47" s="299">
        <f>IF(AN8= "","",AN8)</f>
        <v>43735</v>
      </c>
      <c r="AN47" s="299"/>
      <c r="AO47" s="33"/>
      <c r="AP47" s="33"/>
      <c r="AQ47" s="33"/>
      <c r="AR47" s="34"/>
      <c r="BE47" s="33"/>
    </row>
    <row r="48" spans="1:57" s="2" customFormat="1" ht="6.95" customHeight="1">
      <c r="A48" s="33"/>
      <c r="B48" s="34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4"/>
      <c r="BE48" s="33"/>
    </row>
    <row r="49" spans="1:91" s="2" customFormat="1" ht="15.2" customHeight="1">
      <c r="A49" s="33"/>
      <c r="B49" s="34"/>
      <c r="C49" s="28" t="s">
        <v>28</v>
      </c>
      <c r="D49" s="33"/>
      <c r="E49" s="33"/>
      <c r="F49" s="33"/>
      <c r="G49" s="33"/>
      <c r="H49" s="33"/>
      <c r="I49" s="33"/>
      <c r="J49" s="33"/>
      <c r="K49" s="33"/>
      <c r="L49" s="4" t="str">
        <f>IF(E11= "","",E11)</f>
        <v>Obec Kostomlaty pod Milešovkou</v>
      </c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28" t="s">
        <v>34</v>
      </c>
      <c r="AJ49" s="33"/>
      <c r="AK49" s="33"/>
      <c r="AL49" s="33"/>
      <c r="AM49" s="295" t="str">
        <f>IF(E17="","",E17)</f>
        <v>TL Projekt</v>
      </c>
      <c r="AN49" s="296"/>
      <c r="AO49" s="296"/>
      <c r="AP49" s="296"/>
      <c r="AQ49" s="33"/>
      <c r="AR49" s="34"/>
      <c r="AS49" s="300" t="s">
        <v>55</v>
      </c>
      <c r="AT49" s="301"/>
      <c r="AU49" s="52"/>
      <c r="AV49" s="52"/>
      <c r="AW49" s="52"/>
      <c r="AX49" s="52"/>
      <c r="AY49" s="52"/>
      <c r="AZ49" s="52"/>
      <c r="BA49" s="52"/>
      <c r="BB49" s="52"/>
      <c r="BC49" s="52"/>
      <c r="BD49" s="53"/>
      <c r="BE49" s="33"/>
    </row>
    <row r="50" spans="1:91" s="2" customFormat="1" ht="15.2" customHeight="1">
      <c r="A50" s="33"/>
      <c r="B50" s="34"/>
      <c r="C50" s="28" t="s">
        <v>32</v>
      </c>
      <c r="D50" s="33"/>
      <c r="E50" s="33"/>
      <c r="F50" s="33"/>
      <c r="G50" s="33"/>
      <c r="H50" s="33"/>
      <c r="I50" s="33"/>
      <c r="J50" s="33"/>
      <c r="K50" s="33"/>
      <c r="L50" s="4" t="str">
        <f>IF(E14= "Vyplň údaj","",E14)</f>
        <v/>
      </c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28" t="s">
        <v>37</v>
      </c>
      <c r="AJ50" s="33"/>
      <c r="AK50" s="33"/>
      <c r="AL50" s="33"/>
      <c r="AM50" s="295" t="str">
        <f>IF(E20="","",E20)</f>
        <v>Martin Růžička</v>
      </c>
      <c r="AN50" s="296"/>
      <c r="AO50" s="296"/>
      <c r="AP50" s="296"/>
      <c r="AQ50" s="33"/>
      <c r="AR50" s="34"/>
      <c r="AS50" s="302"/>
      <c r="AT50" s="303"/>
      <c r="AU50" s="54"/>
      <c r="AV50" s="54"/>
      <c r="AW50" s="54"/>
      <c r="AX50" s="54"/>
      <c r="AY50" s="54"/>
      <c r="AZ50" s="54"/>
      <c r="BA50" s="54"/>
      <c r="BB50" s="54"/>
      <c r="BC50" s="54"/>
      <c r="BD50" s="55"/>
      <c r="BE50" s="33"/>
    </row>
    <row r="51" spans="1:91" s="2" customFormat="1" ht="10.9" customHeight="1">
      <c r="A51" s="33"/>
      <c r="B51" s="34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4"/>
      <c r="AS51" s="302"/>
      <c r="AT51" s="303"/>
      <c r="AU51" s="54"/>
      <c r="AV51" s="54"/>
      <c r="AW51" s="54"/>
      <c r="AX51" s="54"/>
      <c r="AY51" s="54"/>
      <c r="AZ51" s="54"/>
      <c r="BA51" s="54"/>
      <c r="BB51" s="54"/>
      <c r="BC51" s="54"/>
      <c r="BD51" s="55"/>
      <c r="BE51" s="33"/>
    </row>
    <row r="52" spans="1:91" s="2" customFormat="1" ht="29.25" customHeight="1">
      <c r="A52" s="33"/>
      <c r="B52" s="34"/>
      <c r="C52" s="304" t="s">
        <v>56</v>
      </c>
      <c r="D52" s="305"/>
      <c r="E52" s="305"/>
      <c r="F52" s="305"/>
      <c r="G52" s="305"/>
      <c r="H52" s="56"/>
      <c r="I52" s="306" t="s">
        <v>57</v>
      </c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7" t="s">
        <v>58</v>
      </c>
      <c r="AH52" s="305"/>
      <c r="AI52" s="305"/>
      <c r="AJ52" s="305"/>
      <c r="AK52" s="305"/>
      <c r="AL52" s="305"/>
      <c r="AM52" s="305"/>
      <c r="AN52" s="306" t="s">
        <v>59</v>
      </c>
      <c r="AO52" s="305"/>
      <c r="AP52" s="305"/>
      <c r="AQ52" s="57" t="s">
        <v>60</v>
      </c>
      <c r="AR52" s="34"/>
      <c r="AS52" s="58" t="s">
        <v>61</v>
      </c>
      <c r="AT52" s="59" t="s">
        <v>62</v>
      </c>
      <c r="AU52" s="59" t="s">
        <v>63</v>
      </c>
      <c r="AV52" s="59" t="s">
        <v>64</v>
      </c>
      <c r="AW52" s="59" t="s">
        <v>65</v>
      </c>
      <c r="AX52" s="59" t="s">
        <v>66</v>
      </c>
      <c r="AY52" s="59" t="s">
        <v>67</v>
      </c>
      <c r="AZ52" s="59" t="s">
        <v>68</v>
      </c>
      <c r="BA52" s="59" t="s">
        <v>69</v>
      </c>
      <c r="BB52" s="59" t="s">
        <v>70</v>
      </c>
      <c r="BC52" s="59" t="s">
        <v>71</v>
      </c>
      <c r="BD52" s="60" t="s">
        <v>72</v>
      </c>
      <c r="BE52" s="33"/>
    </row>
    <row r="53" spans="1:91" s="2" customFormat="1" ht="10.9" customHeight="1">
      <c r="A53" s="33"/>
      <c r="B53" s="34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4"/>
      <c r="AS53" s="61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3"/>
      <c r="BE53" s="33"/>
    </row>
    <row r="54" spans="1:91" s="6" customFormat="1" ht="32.450000000000003" customHeight="1">
      <c r="B54" s="64"/>
      <c r="C54" s="65" t="s">
        <v>73</v>
      </c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311">
        <f>ROUNDUP(AG55,2)</f>
        <v>0</v>
      </c>
      <c r="AH54" s="311"/>
      <c r="AI54" s="311"/>
      <c r="AJ54" s="311"/>
      <c r="AK54" s="311"/>
      <c r="AL54" s="311"/>
      <c r="AM54" s="311"/>
      <c r="AN54" s="312">
        <f>SUM(AG54,AT54)</f>
        <v>0</v>
      </c>
      <c r="AO54" s="312"/>
      <c r="AP54" s="312"/>
      <c r="AQ54" s="68" t="s">
        <v>3</v>
      </c>
      <c r="AR54" s="64"/>
      <c r="AS54" s="69">
        <f>ROUNDUP(AS55,2)</f>
        <v>0</v>
      </c>
      <c r="AT54" s="70">
        <f>ROUNDUP(SUM(AV54:AW54),1)</f>
        <v>0</v>
      </c>
      <c r="AU54" s="71">
        <f>ROUNDUP(AU55,5)</f>
        <v>0</v>
      </c>
      <c r="AV54" s="70">
        <f>ROUNDUP(AZ54*L29,1)</f>
        <v>0</v>
      </c>
      <c r="AW54" s="70">
        <f>ROUNDUP(BA54*L30,1)</f>
        <v>0</v>
      </c>
      <c r="AX54" s="70">
        <f>ROUNDUP(BB54*L29,1)</f>
        <v>0</v>
      </c>
      <c r="AY54" s="70">
        <f>ROUNDUP(BC54*L30,1)</f>
        <v>0</v>
      </c>
      <c r="AZ54" s="70">
        <f>ROUNDUP(AZ55,2)</f>
        <v>0</v>
      </c>
      <c r="BA54" s="70">
        <f>ROUNDUP(BA55,2)</f>
        <v>0</v>
      </c>
      <c r="BB54" s="70">
        <f>ROUNDUP(BB55,2)</f>
        <v>0</v>
      </c>
      <c r="BC54" s="70">
        <f>ROUNDUP(BC55,2)</f>
        <v>0</v>
      </c>
      <c r="BD54" s="72">
        <f>ROUNDUP(BD55,2)</f>
        <v>0</v>
      </c>
      <c r="BS54" s="73" t="s">
        <v>74</v>
      </c>
      <c r="BT54" s="73" t="s">
        <v>75</v>
      </c>
      <c r="BU54" s="74" t="s">
        <v>76</v>
      </c>
      <c r="BV54" s="73" t="s">
        <v>77</v>
      </c>
      <c r="BW54" s="73" t="s">
        <v>5</v>
      </c>
      <c r="BX54" s="73" t="s">
        <v>78</v>
      </c>
      <c r="CL54" s="73" t="s">
        <v>3</v>
      </c>
    </row>
    <row r="55" spans="1:91" s="7" customFormat="1" ht="27" customHeight="1">
      <c r="A55" s="75" t="s">
        <v>79</v>
      </c>
      <c r="B55" s="76"/>
      <c r="C55" s="77"/>
      <c r="D55" s="310" t="s">
        <v>22</v>
      </c>
      <c r="E55" s="310"/>
      <c r="F55" s="310"/>
      <c r="G55" s="310"/>
      <c r="H55" s="310"/>
      <c r="I55" s="78"/>
      <c r="J55" s="310" t="s">
        <v>18</v>
      </c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08">
        <f>'1 - Zateplení domu č.p.5,...'!J30</f>
        <v>0</v>
      </c>
      <c r="AH55" s="309"/>
      <c r="AI55" s="309"/>
      <c r="AJ55" s="309"/>
      <c r="AK55" s="309"/>
      <c r="AL55" s="309"/>
      <c r="AM55" s="309"/>
      <c r="AN55" s="308">
        <f>SUM(AG55,AT55)</f>
        <v>0</v>
      </c>
      <c r="AO55" s="309"/>
      <c r="AP55" s="309"/>
      <c r="AQ55" s="79" t="s">
        <v>80</v>
      </c>
      <c r="AR55" s="76"/>
      <c r="AS55" s="80">
        <v>0</v>
      </c>
      <c r="AT55" s="81">
        <f>ROUNDUP(SUM(AV55:AW55),1)</f>
        <v>0</v>
      </c>
      <c r="AU55" s="82">
        <f>'1 - Zateplení domu č.p.5,...'!P107</f>
        <v>0</v>
      </c>
      <c r="AV55" s="81">
        <f>'1 - Zateplení domu č.p.5,...'!J33</f>
        <v>0</v>
      </c>
      <c r="AW55" s="81">
        <f>'1 - Zateplení domu č.p.5,...'!J34</f>
        <v>0</v>
      </c>
      <c r="AX55" s="81">
        <f>'1 - Zateplení domu č.p.5,...'!J35</f>
        <v>0</v>
      </c>
      <c r="AY55" s="81">
        <f>'1 - Zateplení domu č.p.5,...'!J36</f>
        <v>0</v>
      </c>
      <c r="AZ55" s="81">
        <f>'1 - Zateplení domu č.p.5,...'!F33</f>
        <v>0</v>
      </c>
      <c r="BA55" s="81">
        <f>'1 - Zateplení domu č.p.5,...'!F34</f>
        <v>0</v>
      </c>
      <c r="BB55" s="81">
        <f>'1 - Zateplení domu č.p.5,...'!F35</f>
        <v>0</v>
      </c>
      <c r="BC55" s="81">
        <f>'1 - Zateplení domu č.p.5,...'!F36</f>
        <v>0</v>
      </c>
      <c r="BD55" s="83">
        <f>'1 - Zateplení domu č.p.5,...'!F37</f>
        <v>0</v>
      </c>
      <c r="BT55" s="84" t="s">
        <v>22</v>
      </c>
      <c r="BV55" s="84" t="s">
        <v>77</v>
      </c>
      <c r="BW55" s="84" t="s">
        <v>81</v>
      </c>
      <c r="BX55" s="84" t="s">
        <v>5</v>
      </c>
      <c r="CL55" s="84" t="s">
        <v>82</v>
      </c>
      <c r="CM55" s="84" t="s">
        <v>22</v>
      </c>
    </row>
    <row r="56" spans="1:91" s="2" customFormat="1" ht="30" customHeight="1">
      <c r="A56" s="33"/>
      <c r="B56" s="34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4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</row>
    <row r="57" spans="1:91" s="2" customFormat="1" ht="6.95" customHeight="1">
      <c r="A57" s="33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34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</row>
  </sheetData>
  <mergeCells count="42">
    <mergeCell ref="L33:P33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M50:AP50"/>
    <mergeCell ref="L45:AO45"/>
    <mergeCell ref="AM47:AN47"/>
    <mergeCell ref="AM49:AP49"/>
    <mergeCell ref="AS49:AT51"/>
    <mergeCell ref="W33:AE33"/>
    <mergeCell ref="AK33:AO33"/>
    <mergeCell ref="X35:AB35"/>
    <mergeCell ref="AK35:AO35"/>
    <mergeCell ref="AR2:BE2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</mergeCells>
  <hyperlinks>
    <hyperlink ref="A55" location="'1 - Zateplení domu č.p.5,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7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" style="1" customWidth="1"/>
    <col min="8" max="8" width="11.5" style="1" customWidth="1"/>
    <col min="9" max="9" width="20.1640625" style="85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5"/>
      <c r="L2" s="293" t="s">
        <v>6</v>
      </c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86"/>
      <c r="J3" s="20"/>
      <c r="K3" s="20"/>
      <c r="L3" s="21"/>
      <c r="AT3" s="18" t="s">
        <v>22</v>
      </c>
    </row>
    <row r="4" spans="1:46" s="1" customFormat="1" ht="24.95" customHeight="1">
      <c r="B4" s="21"/>
      <c r="D4" s="22" t="s">
        <v>83</v>
      </c>
      <c r="I4" s="85"/>
      <c r="L4" s="21"/>
      <c r="M4" s="87" t="s">
        <v>11</v>
      </c>
      <c r="AT4" s="18" t="s">
        <v>4</v>
      </c>
    </row>
    <row r="5" spans="1:46" s="1" customFormat="1" ht="6.95" customHeight="1">
      <c r="B5" s="21"/>
      <c r="I5" s="85"/>
      <c r="L5" s="21"/>
    </row>
    <row r="6" spans="1:46" s="1" customFormat="1" ht="12" customHeight="1">
      <c r="B6" s="21"/>
      <c r="D6" s="28" t="s">
        <v>17</v>
      </c>
      <c r="I6" s="85"/>
      <c r="L6" s="21"/>
    </row>
    <row r="7" spans="1:46" s="1" customFormat="1" ht="16.5" customHeight="1">
      <c r="B7" s="21"/>
      <c r="E7" s="320" t="str">
        <f>'Rekapitulace stavby'!K6</f>
        <v>Zateplení domu č.p.5, Kostomlaty pod Milešovkou</v>
      </c>
      <c r="F7" s="321"/>
      <c r="G7" s="321"/>
      <c r="H7" s="321"/>
      <c r="I7" s="85"/>
      <c r="L7" s="21"/>
    </row>
    <row r="8" spans="1:46" s="2" customFormat="1" ht="12" customHeight="1">
      <c r="A8" s="33"/>
      <c r="B8" s="34"/>
      <c r="C8" s="33"/>
      <c r="D8" s="28" t="s">
        <v>84</v>
      </c>
      <c r="E8" s="33"/>
      <c r="F8" s="33"/>
      <c r="G8" s="33"/>
      <c r="H8" s="33"/>
      <c r="I8" s="88"/>
      <c r="J8" s="33"/>
      <c r="K8" s="33"/>
      <c r="L8" s="89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4"/>
      <c r="C9" s="33"/>
      <c r="D9" s="33"/>
      <c r="E9" s="297" t="s">
        <v>85</v>
      </c>
      <c r="F9" s="322"/>
      <c r="G9" s="322"/>
      <c r="H9" s="322"/>
      <c r="I9" s="88"/>
      <c r="J9" s="33"/>
      <c r="K9" s="33"/>
      <c r="L9" s="89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4"/>
      <c r="C10" s="33"/>
      <c r="D10" s="33"/>
      <c r="E10" s="33"/>
      <c r="F10" s="33"/>
      <c r="G10" s="33"/>
      <c r="H10" s="33"/>
      <c r="I10" s="88"/>
      <c r="J10" s="33"/>
      <c r="K10" s="33"/>
      <c r="L10" s="89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4"/>
      <c r="C11" s="33"/>
      <c r="D11" s="28" t="s">
        <v>20</v>
      </c>
      <c r="E11" s="33"/>
      <c r="F11" s="26" t="s">
        <v>82</v>
      </c>
      <c r="G11" s="33"/>
      <c r="H11" s="33"/>
      <c r="I11" s="90" t="s">
        <v>21</v>
      </c>
      <c r="J11" s="26" t="s">
        <v>86</v>
      </c>
      <c r="K11" s="33"/>
      <c r="L11" s="89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23</v>
      </c>
      <c r="E12" s="33"/>
      <c r="F12" s="26" t="s">
        <v>24</v>
      </c>
      <c r="G12" s="33"/>
      <c r="H12" s="33"/>
      <c r="I12" s="90" t="s">
        <v>25</v>
      </c>
      <c r="J12" s="51">
        <f>'Rekapitulace stavby'!AN8</f>
        <v>43735</v>
      </c>
      <c r="K12" s="33"/>
      <c r="L12" s="89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4"/>
      <c r="C13" s="33"/>
      <c r="D13" s="33"/>
      <c r="E13" s="33"/>
      <c r="F13" s="33"/>
      <c r="G13" s="33"/>
      <c r="H13" s="33"/>
      <c r="I13" s="88"/>
      <c r="J13" s="33"/>
      <c r="K13" s="33"/>
      <c r="L13" s="89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28</v>
      </c>
      <c r="E14" s="33"/>
      <c r="F14" s="33"/>
      <c r="G14" s="33"/>
      <c r="H14" s="33"/>
      <c r="I14" s="90" t="s">
        <v>29</v>
      </c>
      <c r="J14" s="26" t="s">
        <v>3</v>
      </c>
      <c r="K14" s="33"/>
      <c r="L14" s="89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4"/>
      <c r="C15" s="33"/>
      <c r="D15" s="33"/>
      <c r="E15" s="26" t="s">
        <v>30</v>
      </c>
      <c r="F15" s="33"/>
      <c r="G15" s="33"/>
      <c r="H15" s="33"/>
      <c r="I15" s="90" t="s">
        <v>31</v>
      </c>
      <c r="J15" s="26" t="s">
        <v>3</v>
      </c>
      <c r="K15" s="33"/>
      <c r="L15" s="89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4"/>
      <c r="C16" s="33"/>
      <c r="D16" s="33"/>
      <c r="E16" s="33"/>
      <c r="F16" s="33"/>
      <c r="G16" s="33"/>
      <c r="H16" s="33"/>
      <c r="I16" s="88"/>
      <c r="J16" s="33"/>
      <c r="K16" s="33"/>
      <c r="L16" s="89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4"/>
      <c r="C17" s="33"/>
      <c r="D17" s="28" t="s">
        <v>32</v>
      </c>
      <c r="E17" s="33"/>
      <c r="F17" s="33"/>
      <c r="G17" s="33"/>
      <c r="H17" s="33"/>
      <c r="I17" s="90" t="s">
        <v>29</v>
      </c>
      <c r="J17" s="29" t="str">
        <f>'Rekapitulace stavby'!AN13</f>
        <v>Vyplň údaj</v>
      </c>
      <c r="K17" s="33"/>
      <c r="L17" s="89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4"/>
      <c r="C18" s="33"/>
      <c r="D18" s="33"/>
      <c r="E18" s="323" t="str">
        <f>'Rekapitulace stavby'!E14</f>
        <v>Vyplň údaj</v>
      </c>
      <c r="F18" s="313"/>
      <c r="G18" s="313"/>
      <c r="H18" s="313"/>
      <c r="I18" s="90" t="s">
        <v>31</v>
      </c>
      <c r="J18" s="29" t="str">
        <f>'Rekapitulace stavby'!AN14</f>
        <v>Vyplň údaj</v>
      </c>
      <c r="K18" s="33"/>
      <c r="L18" s="89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4"/>
      <c r="C19" s="33"/>
      <c r="D19" s="33"/>
      <c r="E19" s="33"/>
      <c r="F19" s="33"/>
      <c r="G19" s="33"/>
      <c r="H19" s="33"/>
      <c r="I19" s="88"/>
      <c r="J19" s="33"/>
      <c r="K19" s="33"/>
      <c r="L19" s="89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4"/>
      <c r="C20" s="33"/>
      <c r="D20" s="28" t="s">
        <v>34</v>
      </c>
      <c r="E20" s="33"/>
      <c r="F20" s="33"/>
      <c r="G20" s="33"/>
      <c r="H20" s="33"/>
      <c r="I20" s="90" t="s">
        <v>29</v>
      </c>
      <c r="J20" s="26" t="s">
        <v>3</v>
      </c>
      <c r="K20" s="33"/>
      <c r="L20" s="89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4"/>
      <c r="C21" s="33"/>
      <c r="D21" s="33"/>
      <c r="E21" s="26" t="s">
        <v>35</v>
      </c>
      <c r="F21" s="33"/>
      <c r="G21" s="33"/>
      <c r="H21" s="33"/>
      <c r="I21" s="90" t="s">
        <v>31</v>
      </c>
      <c r="J21" s="26" t="s">
        <v>3</v>
      </c>
      <c r="K21" s="33"/>
      <c r="L21" s="89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4"/>
      <c r="C22" s="33"/>
      <c r="D22" s="33"/>
      <c r="E22" s="33"/>
      <c r="F22" s="33"/>
      <c r="G22" s="33"/>
      <c r="H22" s="33"/>
      <c r="I22" s="88"/>
      <c r="J22" s="33"/>
      <c r="K22" s="33"/>
      <c r="L22" s="8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4"/>
      <c r="C23" s="33"/>
      <c r="D23" s="28" t="s">
        <v>37</v>
      </c>
      <c r="E23" s="33"/>
      <c r="F23" s="33"/>
      <c r="G23" s="33"/>
      <c r="H23" s="33"/>
      <c r="I23" s="90" t="s">
        <v>29</v>
      </c>
      <c r="J23" s="26" t="s">
        <v>3</v>
      </c>
      <c r="K23" s="33"/>
      <c r="L23" s="89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4"/>
      <c r="C24" s="33"/>
      <c r="D24" s="33"/>
      <c r="E24" s="26" t="s">
        <v>38</v>
      </c>
      <c r="F24" s="33"/>
      <c r="G24" s="33"/>
      <c r="H24" s="33"/>
      <c r="I24" s="90" t="s">
        <v>31</v>
      </c>
      <c r="J24" s="26" t="s">
        <v>3</v>
      </c>
      <c r="K24" s="33"/>
      <c r="L24" s="89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4"/>
      <c r="C25" s="33"/>
      <c r="D25" s="33"/>
      <c r="E25" s="33"/>
      <c r="F25" s="33"/>
      <c r="G25" s="33"/>
      <c r="H25" s="33"/>
      <c r="I25" s="88"/>
      <c r="J25" s="33"/>
      <c r="K25" s="33"/>
      <c r="L25" s="89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4"/>
      <c r="C26" s="33"/>
      <c r="D26" s="28" t="s">
        <v>39</v>
      </c>
      <c r="E26" s="33"/>
      <c r="F26" s="33"/>
      <c r="G26" s="33"/>
      <c r="H26" s="33"/>
      <c r="I26" s="88"/>
      <c r="J26" s="33"/>
      <c r="K26" s="33"/>
      <c r="L26" s="8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51" customHeight="1">
      <c r="A27" s="91"/>
      <c r="B27" s="92"/>
      <c r="C27" s="91"/>
      <c r="D27" s="91"/>
      <c r="E27" s="317" t="s">
        <v>40</v>
      </c>
      <c r="F27" s="317"/>
      <c r="G27" s="317"/>
      <c r="H27" s="317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33"/>
      <c r="B28" s="34"/>
      <c r="C28" s="33"/>
      <c r="D28" s="33"/>
      <c r="E28" s="33"/>
      <c r="F28" s="33"/>
      <c r="G28" s="33"/>
      <c r="H28" s="33"/>
      <c r="I28" s="88"/>
      <c r="J28" s="33"/>
      <c r="K28" s="33"/>
      <c r="L28" s="89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62"/>
      <c r="E29" s="62"/>
      <c r="F29" s="62"/>
      <c r="G29" s="62"/>
      <c r="H29" s="62"/>
      <c r="I29" s="95"/>
      <c r="J29" s="62"/>
      <c r="K29" s="62"/>
      <c r="L29" s="89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4"/>
      <c r="C30" s="33"/>
      <c r="D30" s="96" t="s">
        <v>41</v>
      </c>
      <c r="E30" s="33"/>
      <c r="F30" s="33"/>
      <c r="G30" s="33"/>
      <c r="H30" s="33"/>
      <c r="I30" s="88"/>
      <c r="J30" s="67">
        <f>ROUNDUP(J107, 2)</f>
        <v>0</v>
      </c>
      <c r="K30" s="33"/>
      <c r="L30" s="89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2"/>
      <c r="E31" s="62"/>
      <c r="F31" s="62"/>
      <c r="G31" s="62"/>
      <c r="H31" s="62"/>
      <c r="I31" s="95"/>
      <c r="J31" s="62"/>
      <c r="K31" s="62"/>
      <c r="L31" s="89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4"/>
      <c r="C32" s="33"/>
      <c r="D32" s="33"/>
      <c r="E32" s="33"/>
      <c r="F32" s="37" t="s">
        <v>43</v>
      </c>
      <c r="G32" s="33"/>
      <c r="H32" s="33"/>
      <c r="I32" s="97" t="s">
        <v>42</v>
      </c>
      <c r="J32" s="37" t="s">
        <v>44</v>
      </c>
      <c r="K32" s="33"/>
      <c r="L32" s="89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4"/>
      <c r="C33" s="33"/>
      <c r="D33" s="98" t="s">
        <v>45</v>
      </c>
      <c r="E33" s="28" t="s">
        <v>46</v>
      </c>
      <c r="F33" s="99">
        <f>ROUNDUP((SUM(BE107:BE1270)),  2)</f>
        <v>0</v>
      </c>
      <c r="G33" s="33"/>
      <c r="H33" s="33"/>
      <c r="I33" s="100">
        <v>0.21</v>
      </c>
      <c r="J33" s="99">
        <f>ROUNDUP(((SUM(BE107:BE1270))*I33),  2)</f>
        <v>0</v>
      </c>
      <c r="K33" s="33"/>
      <c r="L33" s="89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28" t="s">
        <v>47</v>
      </c>
      <c r="F34" s="99">
        <f>ROUNDUP((SUM(BF107:BF1270)),  2)</f>
        <v>0</v>
      </c>
      <c r="G34" s="33"/>
      <c r="H34" s="33"/>
      <c r="I34" s="100">
        <v>0.15</v>
      </c>
      <c r="J34" s="99">
        <f>ROUNDUP(((SUM(BF107:BF1270))*I34),  2)</f>
        <v>0</v>
      </c>
      <c r="K34" s="33"/>
      <c r="L34" s="89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4"/>
      <c r="C35" s="33"/>
      <c r="D35" s="33"/>
      <c r="E35" s="28" t="s">
        <v>48</v>
      </c>
      <c r="F35" s="99">
        <f>ROUNDUP((SUM(BG107:BG1270)),  2)</f>
        <v>0</v>
      </c>
      <c r="G35" s="33"/>
      <c r="H35" s="33"/>
      <c r="I35" s="100">
        <v>0.21</v>
      </c>
      <c r="J35" s="99">
        <f>0</f>
        <v>0</v>
      </c>
      <c r="K35" s="33"/>
      <c r="L35" s="89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4"/>
      <c r="C36" s="33"/>
      <c r="D36" s="33"/>
      <c r="E36" s="28" t="s">
        <v>49</v>
      </c>
      <c r="F36" s="99">
        <f>ROUNDUP((SUM(BH107:BH1270)),  2)</f>
        <v>0</v>
      </c>
      <c r="G36" s="33"/>
      <c r="H36" s="33"/>
      <c r="I36" s="100">
        <v>0.15</v>
      </c>
      <c r="J36" s="99">
        <f>0</f>
        <v>0</v>
      </c>
      <c r="K36" s="33"/>
      <c r="L36" s="89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50</v>
      </c>
      <c r="F37" s="99">
        <f>ROUNDUP((SUM(BI107:BI1270)),  2)</f>
        <v>0</v>
      </c>
      <c r="G37" s="33"/>
      <c r="H37" s="33"/>
      <c r="I37" s="100">
        <v>0</v>
      </c>
      <c r="J37" s="99">
        <f>0</f>
        <v>0</v>
      </c>
      <c r="K37" s="33"/>
      <c r="L37" s="89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4"/>
      <c r="C38" s="33"/>
      <c r="D38" s="33"/>
      <c r="E38" s="33"/>
      <c r="F38" s="33"/>
      <c r="G38" s="33"/>
      <c r="H38" s="33"/>
      <c r="I38" s="88"/>
      <c r="J38" s="33"/>
      <c r="K38" s="33"/>
      <c r="L38" s="89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4"/>
      <c r="C39" s="101"/>
      <c r="D39" s="102" t="s">
        <v>51</v>
      </c>
      <c r="E39" s="56"/>
      <c r="F39" s="56"/>
      <c r="G39" s="103" t="s">
        <v>52</v>
      </c>
      <c r="H39" s="104" t="s">
        <v>53</v>
      </c>
      <c r="I39" s="105"/>
      <c r="J39" s="106">
        <f>SUM(J30:J37)</f>
        <v>0</v>
      </c>
      <c r="K39" s="107"/>
      <c r="L39" s="89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43"/>
      <c r="C40" s="44"/>
      <c r="D40" s="44"/>
      <c r="E40" s="44"/>
      <c r="F40" s="44"/>
      <c r="G40" s="44"/>
      <c r="H40" s="44"/>
      <c r="I40" s="108"/>
      <c r="J40" s="44"/>
      <c r="K40" s="44"/>
      <c r="L40" s="89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4" spans="1:31" s="2" customFormat="1" ht="6.95" customHeight="1">
      <c r="A44" s="33"/>
      <c r="B44" s="45"/>
      <c r="C44" s="46"/>
      <c r="D44" s="46"/>
      <c r="E44" s="46"/>
      <c r="F44" s="46"/>
      <c r="G44" s="46"/>
      <c r="H44" s="46"/>
      <c r="I44" s="109"/>
      <c r="J44" s="46"/>
      <c r="K44" s="46"/>
      <c r="L44" s="89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2" customFormat="1" ht="24.95" customHeight="1">
      <c r="A45" s="33"/>
      <c r="B45" s="34"/>
      <c r="C45" s="22" t="s">
        <v>87</v>
      </c>
      <c r="D45" s="33"/>
      <c r="E45" s="33"/>
      <c r="F45" s="33"/>
      <c r="G45" s="33"/>
      <c r="H45" s="33"/>
      <c r="I45" s="88"/>
      <c r="J45" s="33"/>
      <c r="K45" s="33"/>
      <c r="L45" s="89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pans="1:31" s="2" customFormat="1" ht="6.95" customHeight="1">
      <c r="A46" s="33"/>
      <c r="B46" s="34"/>
      <c r="C46" s="33"/>
      <c r="D46" s="33"/>
      <c r="E46" s="33"/>
      <c r="F46" s="33"/>
      <c r="G46" s="33"/>
      <c r="H46" s="33"/>
      <c r="I46" s="88"/>
      <c r="J46" s="33"/>
      <c r="K46" s="33"/>
      <c r="L46" s="89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pans="1:31" s="2" customFormat="1" ht="12" customHeight="1">
      <c r="A47" s="33"/>
      <c r="B47" s="34"/>
      <c r="C47" s="28" t="s">
        <v>17</v>
      </c>
      <c r="D47" s="33"/>
      <c r="E47" s="33"/>
      <c r="F47" s="33"/>
      <c r="G47" s="33"/>
      <c r="H47" s="33"/>
      <c r="I47" s="88"/>
      <c r="J47" s="33"/>
      <c r="K47" s="33"/>
      <c r="L47" s="89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s="2" customFormat="1" ht="16.5" customHeight="1">
      <c r="A48" s="33"/>
      <c r="B48" s="34"/>
      <c r="C48" s="33"/>
      <c r="D48" s="33"/>
      <c r="E48" s="320" t="str">
        <f>E7</f>
        <v>Zateplení domu č.p.5, Kostomlaty pod Milešovkou</v>
      </c>
      <c r="F48" s="321"/>
      <c r="G48" s="321"/>
      <c r="H48" s="321"/>
      <c r="I48" s="88"/>
      <c r="J48" s="33"/>
      <c r="K48" s="33"/>
      <c r="L48" s="89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47" s="2" customFormat="1" ht="12" customHeight="1">
      <c r="A49" s="33"/>
      <c r="B49" s="34"/>
      <c r="C49" s="28" t="s">
        <v>84</v>
      </c>
      <c r="D49" s="33"/>
      <c r="E49" s="33"/>
      <c r="F49" s="33"/>
      <c r="G49" s="33"/>
      <c r="H49" s="33"/>
      <c r="I49" s="88"/>
      <c r="J49" s="33"/>
      <c r="K49" s="33"/>
      <c r="L49" s="89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pans="1:47" s="2" customFormat="1" ht="16.5" customHeight="1">
      <c r="A50" s="33"/>
      <c r="B50" s="34"/>
      <c r="C50" s="33"/>
      <c r="D50" s="33"/>
      <c r="E50" s="297" t="str">
        <f>E9</f>
        <v>1 - Zateplení domu č.p.5, Kostomlaty pod Milešovkou</v>
      </c>
      <c r="F50" s="322"/>
      <c r="G50" s="322"/>
      <c r="H50" s="322"/>
      <c r="I50" s="88"/>
      <c r="J50" s="33"/>
      <c r="K50" s="33"/>
      <c r="L50" s="89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pans="1:47" s="2" customFormat="1" ht="6.95" customHeight="1">
      <c r="A51" s="33"/>
      <c r="B51" s="34"/>
      <c r="C51" s="33"/>
      <c r="D51" s="33"/>
      <c r="E51" s="33"/>
      <c r="F51" s="33"/>
      <c r="G51" s="33"/>
      <c r="H51" s="33"/>
      <c r="I51" s="88"/>
      <c r="J51" s="33"/>
      <c r="K51" s="33"/>
      <c r="L51" s="89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pans="1:47" s="2" customFormat="1" ht="12" customHeight="1">
      <c r="A52" s="33"/>
      <c r="B52" s="34"/>
      <c r="C52" s="28" t="s">
        <v>23</v>
      </c>
      <c r="D52" s="33"/>
      <c r="E52" s="33"/>
      <c r="F52" s="26" t="str">
        <f>F12</f>
        <v>Kostomlaty pod Milešovkou</v>
      </c>
      <c r="G52" s="33"/>
      <c r="H52" s="33"/>
      <c r="I52" s="90" t="s">
        <v>25</v>
      </c>
      <c r="J52" s="51">
        <f>IF(J12="","",J12)</f>
        <v>43735</v>
      </c>
      <c r="K52" s="33"/>
      <c r="L52" s="89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pans="1:47" s="2" customFormat="1" ht="6.95" customHeight="1">
      <c r="A53" s="33"/>
      <c r="B53" s="34"/>
      <c r="C53" s="33"/>
      <c r="D53" s="33"/>
      <c r="E53" s="33"/>
      <c r="F53" s="33"/>
      <c r="G53" s="33"/>
      <c r="H53" s="33"/>
      <c r="I53" s="88"/>
      <c r="J53" s="33"/>
      <c r="K53" s="33"/>
      <c r="L53" s="89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pans="1:47" s="2" customFormat="1" ht="15.2" customHeight="1">
      <c r="A54" s="33"/>
      <c r="B54" s="34"/>
      <c r="C54" s="28" t="s">
        <v>28</v>
      </c>
      <c r="D54" s="33"/>
      <c r="E54" s="33"/>
      <c r="F54" s="26" t="str">
        <f>E15</f>
        <v>Obec Kostomlaty pod Milešovkou</v>
      </c>
      <c r="G54" s="33"/>
      <c r="H54" s="33"/>
      <c r="I54" s="90" t="s">
        <v>34</v>
      </c>
      <c r="J54" s="31" t="str">
        <f>E21</f>
        <v>TL Projekt</v>
      </c>
      <c r="K54" s="33"/>
      <c r="L54" s="89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pans="1:47" s="2" customFormat="1" ht="15.2" customHeight="1">
      <c r="A55" s="33"/>
      <c r="B55" s="34"/>
      <c r="C55" s="28" t="s">
        <v>32</v>
      </c>
      <c r="D55" s="33"/>
      <c r="E55" s="33"/>
      <c r="F55" s="26" t="str">
        <f>IF(E18="","",E18)</f>
        <v>Vyplň údaj</v>
      </c>
      <c r="G55" s="33"/>
      <c r="H55" s="33"/>
      <c r="I55" s="90" t="s">
        <v>37</v>
      </c>
      <c r="J55" s="31" t="str">
        <f>E24</f>
        <v>Martin Růžička</v>
      </c>
      <c r="K55" s="33"/>
      <c r="L55" s="89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pans="1:47" s="2" customFormat="1" ht="10.35" customHeight="1">
      <c r="A56" s="33"/>
      <c r="B56" s="34"/>
      <c r="C56" s="33"/>
      <c r="D56" s="33"/>
      <c r="E56" s="33"/>
      <c r="F56" s="33"/>
      <c r="G56" s="33"/>
      <c r="H56" s="33"/>
      <c r="I56" s="88"/>
      <c r="J56" s="33"/>
      <c r="K56" s="33"/>
      <c r="L56" s="89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pans="1:47" s="2" customFormat="1" ht="29.25" customHeight="1">
      <c r="A57" s="33"/>
      <c r="B57" s="34"/>
      <c r="C57" s="110" t="s">
        <v>88</v>
      </c>
      <c r="D57" s="101"/>
      <c r="E57" s="101"/>
      <c r="F57" s="101"/>
      <c r="G57" s="101"/>
      <c r="H57" s="101"/>
      <c r="I57" s="111"/>
      <c r="J57" s="112" t="s">
        <v>89</v>
      </c>
      <c r="K57" s="101"/>
      <c r="L57" s="89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7" s="2" customFormat="1" ht="10.35" customHeight="1">
      <c r="A58" s="33"/>
      <c r="B58" s="34"/>
      <c r="C58" s="33"/>
      <c r="D58" s="33"/>
      <c r="E58" s="33"/>
      <c r="F58" s="33"/>
      <c r="G58" s="33"/>
      <c r="H58" s="33"/>
      <c r="I58" s="88"/>
      <c r="J58" s="33"/>
      <c r="K58" s="33"/>
      <c r="L58" s="89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7" s="2" customFormat="1" ht="22.9" customHeight="1">
      <c r="A59" s="33"/>
      <c r="B59" s="34"/>
      <c r="C59" s="113" t="s">
        <v>73</v>
      </c>
      <c r="D59" s="33"/>
      <c r="E59" s="33"/>
      <c r="F59" s="33"/>
      <c r="G59" s="33"/>
      <c r="H59" s="33"/>
      <c r="I59" s="88"/>
      <c r="J59" s="67">
        <f>J107</f>
        <v>0</v>
      </c>
      <c r="K59" s="33"/>
      <c r="L59" s="89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U59" s="18" t="s">
        <v>90</v>
      </c>
    </row>
    <row r="60" spans="1:47" s="9" customFormat="1" ht="24.95" customHeight="1">
      <c r="B60" s="114"/>
      <c r="D60" s="115" t="s">
        <v>91</v>
      </c>
      <c r="E60" s="116"/>
      <c r="F60" s="116"/>
      <c r="G60" s="116"/>
      <c r="H60" s="116"/>
      <c r="I60" s="117"/>
      <c r="J60" s="118">
        <f>J108</f>
        <v>0</v>
      </c>
      <c r="L60" s="114"/>
    </row>
    <row r="61" spans="1:47" s="10" customFormat="1" ht="19.899999999999999" customHeight="1">
      <c r="B61" s="119"/>
      <c r="D61" s="120" t="s">
        <v>92</v>
      </c>
      <c r="E61" s="121"/>
      <c r="F61" s="121"/>
      <c r="G61" s="121"/>
      <c r="H61" s="121"/>
      <c r="I61" s="122"/>
      <c r="J61" s="123">
        <f>J109</f>
        <v>0</v>
      </c>
      <c r="L61" s="119"/>
    </row>
    <row r="62" spans="1:47" s="10" customFormat="1" ht="19.899999999999999" customHeight="1">
      <c r="B62" s="119"/>
      <c r="D62" s="120" t="s">
        <v>93</v>
      </c>
      <c r="E62" s="121"/>
      <c r="F62" s="121"/>
      <c r="G62" s="121"/>
      <c r="H62" s="121"/>
      <c r="I62" s="122"/>
      <c r="J62" s="123">
        <f>J133</f>
        <v>0</v>
      </c>
      <c r="L62" s="119"/>
    </row>
    <row r="63" spans="1:47" s="10" customFormat="1" ht="19.899999999999999" customHeight="1">
      <c r="B63" s="119"/>
      <c r="D63" s="120" t="s">
        <v>94</v>
      </c>
      <c r="E63" s="121"/>
      <c r="F63" s="121"/>
      <c r="G63" s="121"/>
      <c r="H63" s="121"/>
      <c r="I63" s="122"/>
      <c r="J63" s="123">
        <f>J150</f>
        <v>0</v>
      </c>
      <c r="L63" s="119"/>
    </row>
    <row r="64" spans="1:47" s="10" customFormat="1" ht="19.899999999999999" customHeight="1">
      <c r="B64" s="119"/>
      <c r="D64" s="120" t="s">
        <v>95</v>
      </c>
      <c r="E64" s="121"/>
      <c r="F64" s="121"/>
      <c r="G64" s="121"/>
      <c r="H64" s="121"/>
      <c r="I64" s="122"/>
      <c r="J64" s="123">
        <f>J180</f>
        <v>0</v>
      </c>
      <c r="L64" s="119"/>
    </row>
    <row r="65" spans="2:12" s="10" customFormat="1" ht="19.899999999999999" customHeight="1">
      <c r="B65" s="119"/>
      <c r="D65" s="120" t="s">
        <v>96</v>
      </c>
      <c r="E65" s="121"/>
      <c r="F65" s="121"/>
      <c r="G65" s="121"/>
      <c r="H65" s="121"/>
      <c r="I65" s="122"/>
      <c r="J65" s="123">
        <f>J470</f>
        <v>0</v>
      </c>
      <c r="L65" s="119"/>
    </row>
    <row r="66" spans="2:12" s="10" customFormat="1" ht="19.899999999999999" customHeight="1">
      <c r="B66" s="119"/>
      <c r="D66" s="120" t="s">
        <v>97</v>
      </c>
      <c r="E66" s="121"/>
      <c r="F66" s="121"/>
      <c r="G66" s="121"/>
      <c r="H66" s="121"/>
      <c r="I66" s="122"/>
      <c r="J66" s="123">
        <f>J632</f>
        <v>0</v>
      </c>
      <c r="L66" s="119"/>
    </row>
    <row r="67" spans="2:12" s="10" customFormat="1" ht="19.899999999999999" customHeight="1">
      <c r="B67" s="119"/>
      <c r="D67" s="120" t="s">
        <v>98</v>
      </c>
      <c r="E67" s="121"/>
      <c r="F67" s="121"/>
      <c r="G67" s="121"/>
      <c r="H67" s="121"/>
      <c r="I67" s="122"/>
      <c r="J67" s="123">
        <f>J643</f>
        <v>0</v>
      </c>
      <c r="L67" s="119"/>
    </row>
    <row r="68" spans="2:12" s="10" customFormat="1" ht="19.899999999999999" customHeight="1">
      <c r="B68" s="119"/>
      <c r="D68" s="120" t="s">
        <v>99</v>
      </c>
      <c r="E68" s="121"/>
      <c r="F68" s="121"/>
      <c r="G68" s="121"/>
      <c r="H68" s="121"/>
      <c r="I68" s="122"/>
      <c r="J68" s="123">
        <f>J679</f>
        <v>0</v>
      </c>
      <c r="L68" s="119"/>
    </row>
    <row r="69" spans="2:12" s="10" customFormat="1" ht="19.899999999999999" customHeight="1">
      <c r="B69" s="119"/>
      <c r="D69" s="120" t="s">
        <v>100</v>
      </c>
      <c r="E69" s="121"/>
      <c r="F69" s="121"/>
      <c r="G69" s="121"/>
      <c r="H69" s="121"/>
      <c r="I69" s="122"/>
      <c r="J69" s="123">
        <f>J787</f>
        <v>0</v>
      </c>
      <c r="L69" s="119"/>
    </row>
    <row r="70" spans="2:12" s="10" customFormat="1" ht="19.899999999999999" customHeight="1">
      <c r="B70" s="119"/>
      <c r="D70" s="120" t="s">
        <v>101</v>
      </c>
      <c r="E70" s="121"/>
      <c r="F70" s="121"/>
      <c r="G70" s="121"/>
      <c r="H70" s="121"/>
      <c r="I70" s="122"/>
      <c r="J70" s="123">
        <f>J843</f>
        <v>0</v>
      </c>
      <c r="L70" s="119"/>
    </row>
    <row r="71" spans="2:12" s="10" customFormat="1" ht="19.899999999999999" customHeight="1">
      <c r="B71" s="119"/>
      <c r="D71" s="120" t="s">
        <v>102</v>
      </c>
      <c r="E71" s="121"/>
      <c r="F71" s="121"/>
      <c r="G71" s="121"/>
      <c r="H71" s="121"/>
      <c r="I71" s="122"/>
      <c r="J71" s="123">
        <f>J846</f>
        <v>0</v>
      </c>
      <c r="L71" s="119"/>
    </row>
    <row r="72" spans="2:12" s="9" customFormat="1" ht="24.95" customHeight="1">
      <c r="B72" s="114"/>
      <c r="D72" s="115" t="s">
        <v>103</v>
      </c>
      <c r="E72" s="116"/>
      <c r="F72" s="116"/>
      <c r="G72" s="116"/>
      <c r="H72" s="116"/>
      <c r="I72" s="117"/>
      <c r="J72" s="118">
        <f>J884</f>
        <v>0</v>
      </c>
      <c r="L72" s="114"/>
    </row>
    <row r="73" spans="2:12" s="10" customFormat="1" ht="19.899999999999999" customHeight="1">
      <c r="B73" s="119"/>
      <c r="D73" s="120" t="s">
        <v>104</v>
      </c>
      <c r="E73" s="121"/>
      <c r="F73" s="121"/>
      <c r="G73" s="121"/>
      <c r="H73" s="121"/>
      <c r="I73" s="122"/>
      <c r="J73" s="123">
        <f>J885</f>
        <v>0</v>
      </c>
      <c r="L73" s="119"/>
    </row>
    <row r="74" spans="2:12" s="10" customFormat="1" ht="19.899999999999999" customHeight="1">
      <c r="B74" s="119"/>
      <c r="D74" s="120" t="s">
        <v>105</v>
      </c>
      <c r="E74" s="121"/>
      <c r="F74" s="121"/>
      <c r="G74" s="121"/>
      <c r="H74" s="121"/>
      <c r="I74" s="122"/>
      <c r="J74" s="123">
        <f>J899</f>
        <v>0</v>
      </c>
      <c r="L74" s="119"/>
    </row>
    <row r="75" spans="2:12" s="10" customFormat="1" ht="19.899999999999999" customHeight="1">
      <c r="B75" s="119"/>
      <c r="D75" s="120" t="s">
        <v>106</v>
      </c>
      <c r="E75" s="121"/>
      <c r="F75" s="121"/>
      <c r="G75" s="121"/>
      <c r="H75" s="121"/>
      <c r="I75" s="122"/>
      <c r="J75" s="123">
        <f>J991</f>
        <v>0</v>
      </c>
      <c r="L75" s="119"/>
    </row>
    <row r="76" spans="2:12" s="10" customFormat="1" ht="19.899999999999999" customHeight="1">
      <c r="B76" s="119"/>
      <c r="D76" s="120" t="s">
        <v>107</v>
      </c>
      <c r="E76" s="121"/>
      <c r="F76" s="121"/>
      <c r="G76" s="121"/>
      <c r="H76" s="121"/>
      <c r="I76" s="122"/>
      <c r="J76" s="123">
        <f>J1004</f>
        <v>0</v>
      </c>
      <c r="L76" s="119"/>
    </row>
    <row r="77" spans="2:12" s="10" customFormat="1" ht="19.899999999999999" customHeight="1">
      <c r="B77" s="119"/>
      <c r="D77" s="120" t="s">
        <v>108</v>
      </c>
      <c r="E77" s="121"/>
      <c r="F77" s="121"/>
      <c r="G77" s="121"/>
      <c r="H77" s="121"/>
      <c r="I77" s="122"/>
      <c r="J77" s="123">
        <f>J1036</f>
        <v>0</v>
      </c>
      <c r="L77" s="119"/>
    </row>
    <row r="78" spans="2:12" s="10" customFormat="1" ht="19.899999999999999" customHeight="1">
      <c r="B78" s="119"/>
      <c r="D78" s="120" t="s">
        <v>109</v>
      </c>
      <c r="E78" s="121"/>
      <c r="F78" s="121"/>
      <c r="G78" s="121"/>
      <c r="H78" s="121"/>
      <c r="I78" s="122"/>
      <c r="J78" s="123">
        <f>J1087</f>
        <v>0</v>
      </c>
      <c r="L78" s="119"/>
    </row>
    <row r="79" spans="2:12" s="10" customFormat="1" ht="19.899999999999999" customHeight="1">
      <c r="B79" s="119"/>
      <c r="D79" s="120" t="s">
        <v>110</v>
      </c>
      <c r="E79" s="121"/>
      <c r="F79" s="121"/>
      <c r="G79" s="121"/>
      <c r="H79" s="121"/>
      <c r="I79" s="122"/>
      <c r="J79" s="123">
        <f>J1098</f>
        <v>0</v>
      </c>
      <c r="L79" s="119"/>
    </row>
    <row r="80" spans="2:12" s="10" customFormat="1" ht="19.899999999999999" customHeight="1">
      <c r="B80" s="119"/>
      <c r="D80" s="120" t="s">
        <v>111</v>
      </c>
      <c r="E80" s="121"/>
      <c r="F80" s="121"/>
      <c r="G80" s="121"/>
      <c r="H80" s="121"/>
      <c r="I80" s="122"/>
      <c r="J80" s="123">
        <f>J1105</f>
        <v>0</v>
      </c>
      <c r="L80" s="119"/>
    </row>
    <row r="81" spans="1:31" s="10" customFormat="1" ht="19.899999999999999" customHeight="1">
      <c r="B81" s="119"/>
      <c r="D81" s="120" t="s">
        <v>112</v>
      </c>
      <c r="E81" s="121"/>
      <c r="F81" s="121"/>
      <c r="G81" s="121"/>
      <c r="H81" s="121"/>
      <c r="I81" s="122"/>
      <c r="J81" s="123">
        <f>J1158</f>
        <v>0</v>
      </c>
      <c r="L81" s="119"/>
    </row>
    <row r="82" spans="1:31" s="10" customFormat="1" ht="19.899999999999999" customHeight="1">
      <c r="B82" s="119"/>
      <c r="D82" s="120" t="s">
        <v>113</v>
      </c>
      <c r="E82" s="121"/>
      <c r="F82" s="121"/>
      <c r="G82" s="121"/>
      <c r="H82" s="121"/>
      <c r="I82" s="122"/>
      <c r="J82" s="123">
        <f>J1169</f>
        <v>0</v>
      </c>
      <c r="L82" s="119"/>
    </row>
    <row r="83" spans="1:31" s="10" customFormat="1" ht="19.899999999999999" customHeight="1">
      <c r="B83" s="119"/>
      <c r="D83" s="120" t="s">
        <v>114</v>
      </c>
      <c r="E83" s="121"/>
      <c r="F83" s="121"/>
      <c r="G83" s="121"/>
      <c r="H83" s="121"/>
      <c r="I83" s="122"/>
      <c r="J83" s="123">
        <f>J1191</f>
        <v>0</v>
      </c>
      <c r="L83" s="119"/>
    </row>
    <row r="84" spans="1:31" s="10" customFormat="1" ht="19.899999999999999" customHeight="1">
      <c r="B84" s="119"/>
      <c r="D84" s="120" t="s">
        <v>115</v>
      </c>
      <c r="E84" s="121"/>
      <c r="F84" s="121"/>
      <c r="G84" s="121"/>
      <c r="H84" s="121"/>
      <c r="I84" s="122"/>
      <c r="J84" s="123">
        <f>J1200</f>
        <v>0</v>
      </c>
      <c r="L84" s="119"/>
    </row>
    <row r="85" spans="1:31" s="10" customFormat="1" ht="19.899999999999999" customHeight="1">
      <c r="B85" s="119"/>
      <c r="D85" s="120" t="s">
        <v>116</v>
      </c>
      <c r="E85" s="121"/>
      <c r="F85" s="121"/>
      <c r="G85" s="121"/>
      <c r="H85" s="121"/>
      <c r="I85" s="122"/>
      <c r="J85" s="123">
        <f>J1265</f>
        <v>0</v>
      </c>
      <c r="L85" s="119"/>
    </row>
    <row r="86" spans="1:31" s="9" customFormat="1" ht="24.95" customHeight="1">
      <c r="B86" s="114"/>
      <c r="D86" s="115" t="s">
        <v>117</v>
      </c>
      <c r="E86" s="116"/>
      <c r="F86" s="116"/>
      <c r="G86" s="116"/>
      <c r="H86" s="116"/>
      <c r="I86" s="117"/>
      <c r="J86" s="118">
        <f>J1267</f>
        <v>0</v>
      </c>
      <c r="L86" s="114"/>
    </row>
    <row r="87" spans="1:31" s="10" customFormat="1" ht="19.899999999999999" customHeight="1">
      <c r="B87" s="119"/>
      <c r="D87" s="120" t="s">
        <v>118</v>
      </c>
      <c r="E87" s="121"/>
      <c r="F87" s="121"/>
      <c r="G87" s="121"/>
      <c r="H87" s="121"/>
      <c r="I87" s="122"/>
      <c r="J87" s="123">
        <f>J1268</f>
        <v>0</v>
      </c>
      <c r="L87" s="119"/>
    </row>
    <row r="88" spans="1:31" s="2" customFormat="1" ht="21.75" customHeight="1">
      <c r="A88" s="33"/>
      <c r="B88" s="34"/>
      <c r="C88" s="33"/>
      <c r="D88" s="33"/>
      <c r="E88" s="33"/>
      <c r="F88" s="33"/>
      <c r="G88" s="33"/>
      <c r="H88" s="33"/>
      <c r="I88" s="88"/>
      <c r="J88" s="33"/>
      <c r="K88" s="33"/>
      <c r="L88" s="89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6.95" customHeight="1">
      <c r="A89" s="33"/>
      <c r="B89" s="43"/>
      <c r="C89" s="44"/>
      <c r="D89" s="44"/>
      <c r="E89" s="44"/>
      <c r="F89" s="44"/>
      <c r="G89" s="44"/>
      <c r="H89" s="44"/>
      <c r="I89" s="108"/>
      <c r="J89" s="44"/>
      <c r="K89" s="44"/>
      <c r="L89" s="89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3" spans="1:31" s="2" customFormat="1" ht="6.95" customHeight="1">
      <c r="A93" s="33"/>
      <c r="B93" s="45"/>
      <c r="C93" s="46"/>
      <c r="D93" s="46"/>
      <c r="E93" s="46"/>
      <c r="F93" s="46"/>
      <c r="G93" s="46"/>
      <c r="H93" s="46"/>
      <c r="I93" s="109"/>
      <c r="J93" s="46"/>
      <c r="K93" s="46"/>
      <c r="L93" s="89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24.95" customHeight="1">
      <c r="A94" s="33"/>
      <c r="B94" s="34"/>
      <c r="C94" s="22" t="s">
        <v>119</v>
      </c>
      <c r="D94" s="33"/>
      <c r="E94" s="33"/>
      <c r="F94" s="33"/>
      <c r="G94" s="33"/>
      <c r="H94" s="33"/>
      <c r="I94" s="88"/>
      <c r="J94" s="33"/>
      <c r="K94" s="33"/>
      <c r="L94" s="89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6.95" customHeight="1">
      <c r="A95" s="33"/>
      <c r="B95" s="34"/>
      <c r="C95" s="33"/>
      <c r="D95" s="33"/>
      <c r="E95" s="33"/>
      <c r="F95" s="33"/>
      <c r="G95" s="33"/>
      <c r="H95" s="33"/>
      <c r="I95" s="88"/>
      <c r="J95" s="33"/>
      <c r="K95" s="33"/>
      <c r="L95" s="89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12" customHeight="1">
      <c r="A96" s="33"/>
      <c r="B96" s="34"/>
      <c r="C96" s="28" t="s">
        <v>17</v>
      </c>
      <c r="D96" s="33"/>
      <c r="E96" s="33"/>
      <c r="F96" s="33"/>
      <c r="G96" s="33"/>
      <c r="H96" s="33"/>
      <c r="I96" s="88"/>
      <c r="J96" s="33"/>
      <c r="K96" s="33"/>
      <c r="L96" s="89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65" s="2" customFormat="1" ht="16.5" customHeight="1">
      <c r="A97" s="33"/>
      <c r="B97" s="34"/>
      <c r="C97" s="33"/>
      <c r="D97" s="33"/>
      <c r="E97" s="320" t="str">
        <f>E7</f>
        <v>Zateplení domu č.p.5, Kostomlaty pod Milešovkou</v>
      </c>
      <c r="F97" s="321"/>
      <c r="G97" s="321"/>
      <c r="H97" s="321"/>
      <c r="I97" s="88"/>
      <c r="J97" s="33"/>
      <c r="K97" s="33"/>
      <c r="L97" s="89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65" s="2" customFormat="1" ht="12" customHeight="1">
      <c r="A98" s="33"/>
      <c r="B98" s="34"/>
      <c r="C98" s="28" t="s">
        <v>84</v>
      </c>
      <c r="D98" s="33"/>
      <c r="E98" s="33"/>
      <c r="F98" s="33"/>
      <c r="G98" s="33"/>
      <c r="H98" s="33"/>
      <c r="I98" s="88"/>
      <c r="J98" s="33"/>
      <c r="K98" s="33"/>
      <c r="L98" s="89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65" s="2" customFormat="1" ht="16.5" customHeight="1">
      <c r="A99" s="33"/>
      <c r="B99" s="34"/>
      <c r="C99" s="33"/>
      <c r="D99" s="33"/>
      <c r="E99" s="297" t="str">
        <f>E9</f>
        <v>1 - Zateplení domu č.p.5, Kostomlaty pod Milešovkou</v>
      </c>
      <c r="F99" s="322"/>
      <c r="G99" s="322"/>
      <c r="H99" s="322"/>
      <c r="I99" s="88"/>
      <c r="J99" s="33"/>
      <c r="K99" s="33"/>
      <c r="L99" s="89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65" s="2" customFormat="1" ht="6.95" customHeight="1">
      <c r="A100" s="33"/>
      <c r="B100" s="34"/>
      <c r="C100" s="33"/>
      <c r="D100" s="33"/>
      <c r="E100" s="33"/>
      <c r="F100" s="33"/>
      <c r="G100" s="33"/>
      <c r="H100" s="33"/>
      <c r="I100" s="88"/>
      <c r="J100" s="33"/>
      <c r="K100" s="33"/>
      <c r="L100" s="89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pans="1:65" s="2" customFormat="1" ht="12" customHeight="1">
      <c r="A101" s="33"/>
      <c r="B101" s="34"/>
      <c r="C101" s="28" t="s">
        <v>23</v>
      </c>
      <c r="D101" s="33"/>
      <c r="E101" s="33"/>
      <c r="F101" s="26" t="str">
        <f>F12</f>
        <v>Kostomlaty pod Milešovkou</v>
      </c>
      <c r="G101" s="33"/>
      <c r="H101" s="33"/>
      <c r="I101" s="90" t="s">
        <v>25</v>
      </c>
      <c r="J101" s="51">
        <f>IF(J12="","",J12)</f>
        <v>43735</v>
      </c>
      <c r="K101" s="33"/>
      <c r="L101" s="89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pans="1:65" s="2" customFormat="1" ht="6.95" customHeight="1">
      <c r="A102" s="33"/>
      <c r="B102" s="34"/>
      <c r="C102" s="33"/>
      <c r="D102" s="33"/>
      <c r="E102" s="33"/>
      <c r="F102" s="33"/>
      <c r="G102" s="33"/>
      <c r="H102" s="33"/>
      <c r="I102" s="88"/>
      <c r="J102" s="33"/>
      <c r="K102" s="33"/>
      <c r="L102" s="89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65" s="2" customFormat="1" ht="15.2" customHeight="1">
      <c r="A103" s="33"/>
      <c r="B103" s="34"/>
      <c r="C103" s="28" t="s">
        <v>28</v>
      </c>
      <c r="D103" s="33"/>
      <c r="E103" s="33"/>
      <c r="F103" s="26" t="str">
        <f>E15</f>
        <v>Obec Kostomlaty pod Milešovkou</v>
      </c>
      <c r="G103" s="33"/>
      <c r="H103" s="33"/>
      <c r="I103" s="90" t="s">
        <v>34</v>
      </c>
      <c r="J103" s="31" t="str">
        <f>E21</f>
        <v>TL Projekt</v>
      </c>
      <c r="K103" s="33"/>
      <c r="L103" s="89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65" s="2" customFormat="1" ht="15.2" customHeight="1">
      <c r="A104" s="33"/>
      <c r="B104" s="34"/>
      <c r="C104" s="28" t="s">
        <v>32</v>
      </c>
      <c r="D104" s="33"/>
      <c r="E104" s="33"/>
      <c r="F104" s="26" t="str">
        <f>IF(E18="","",E18)</f>
        <v>Vyplň údaj</v>
      </c>
      <c r="G104" s="33"/>
      <c r="H104" s="33"/>
      <c r="I104" s="90" t="s">
        <v>37</v>
      </c>
      <c r="J104" s="31" t="str">
        <f>E24</f>
        <v>Martin Růžička</v>
      </c>
      <c r="K104" s="33"/>
      <c r="L104" s="89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pans="1:65" s="2" customFormat="1" ht="10.35" customHeight="1">
      <c r="A105" s="33"/>
      <c r="B105" s="34"/>
      <c r="C105" s="33"/>
      <c r="D105" s="33"/>
      <c r="E105" s="33"/>
      <c r="F105" s="33"/>
      <c r="G105" s="33"/>
      <c r="H105" s="33"/>
      <c r="I105" s="88"/>
      <c r="J105" s="33"/>
      <c r="K105" s="33"/>
      <c r="L105" s="89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65" s="11" customFormat="1" ht="29.25" customHeight="1">
      <c r="A106" s="124"/>
      <c r="B106" s="125"/>
      <c r="C106" s="126" t="s">
        <v>120</v>
      </c>
      <c r="D106" s="127" t="s">
        <v>60</v>
      </c>
      <c r="E106" s="127" t="s">
        <v>56</v>
      </c>
      <c r="F106" s="127" t="s">
        <v>57</v>
      </c>
      <c r="G106" s="127" t="s">
        <v>121</v>
      </c>
      <c r="H106" s="127" t="s">
        <v>122</v>
      </c>
      <c r="I106" s="128" t="s">
        <v>123</v>
      </c>
      <c r="J106" s="127" t="s">
        <v>89</v>
      </c>
      <c r="K106" s="129" t="s">
        <v>124</v>
      </c>
      <c r="L106" s="130"/>
      <c r="M106" s="58" t="s">
        <v>3</v>
      </c>
      <c r="N106" s="59" t="s">
        <v>45</v>
      </c>
      <c r="O106" s="59" t="s">
        <v>125</v>
      </c>
      <c r="P106" s="59" t="s">
        <v>126</v>
      </c>
      <c r="Q106" s="59" t="s">
        <v>127</v>
      </c>
      <c r="R106" s="59" t="s">
        <v>128</v>
      </c>
      <c r="S106" s="59" t="s">
        <v>129</v>
      </c>
      <c r="T106" s="60" t="s">
        <v>130</v>
      </c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</row>
    <row r="107" spans="1:65" s="2" customFormat="1" ht="22.9" customHeight="1">
      <c r="A107" s="33"/>
      <c r="B107" s="34"/>
      <c r="C107" s="65" t="s">
        <v>131</v>
      </c>
      <c r="D107" s="33"/>
      <c r="E107" s="33"/>
      <c r="F107" s="33"/>
      <c r="G107" s="33"/>
      <c r="H107" s="33"/>
      <c r="I107" s="88"/>
      <c r="J107" s="131">
        <f>BK107</f>
        <v>0</v>
      </c>
      <c r="K107" s="33"/>
      <c r="L107" s="34"/>
      <c r="M107" s="61"/>
      <c r="N107" s="52"/>
      <c r="O107" s="62"/>
      <c r="P107" s="132">
        <f>P108+P884+P1267</f>
        <v>0</v>
      </c>
      <c r="Q107" s="62"/>
      <c r="R107" s="132">
        <f>R108+R884+R1267</f>
        <v>48.927168709999997</v>
      </c>
      <c r="S107" s="62"/>
      <c r="T107" s="133">
        <f>T108+T884+T1267</f>
        <v>33.202725800000003</v>
      </c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T107" s="18" t="s">
        <v>74</v>
      </c>
      <c r="AU107" s="18" t="s">
        <v>90</v>
      </c>
      <c r="BK107" s="134">
        <f>BK108+BK884+BK1267</f>
        <v>0</v>
      </c>
    </row>
    <row r="108" spans="1:65" s="12" customFormat="1" ht="25.9" customHeight="1">
      <c r="B108" s="135"/>
      <c r="D108" s="136" t="s">
        <v>74</v>
      </c>
      <c r="E108" s="137" t="s">
        <v>132</v>
      </c>
      <c r="F108" s="137" t="s">
        <v>133</v>
      </c>
      <c r="I108" s="138"/>
      <c r="J108" s="139">
        <f>BK108</f>
        <v>0</v>
      </c>
      <c r="L108" s="135"/>
      <c r="M108" s="140"/>
      <c r="N108" s="141"/>
      <c r="O108" s="141"/>
      <c r="P108" s="142">
        <f>P109+P133+P150+P180+P470+P632+P643+P679+P787+P843+P846</f>
        <v>0</v>
      </c>
      <c r="Q108" s="141"/>
      <c r="R108" s="142">
        <f>R109+R133+R150+R180+R470+R632+R643+R679+R787+R843+R846</f>
        <v>46.850036959999997</v>
      </c>
      <c r="S108" s="141"/>
      <c r="T108" s="143">
        <f>T109+T133+T150+T180+T470+T632+T643+T679+T787+T843+T846</f>
        <v>28.152846</v>
      </c>
      <c r="AR108" s="136" t="s">
        <v>22</v>
      </c>
      <c r="AT108" s="144" t="s">
        <v>74</v>
      </c>
      <c r="AU108" s="144" t="s">
        <v>75</v>
      </c>
      <c r="AY108" s="136" t="s">
        <v>134</v>
      </c>
      <c r="BK108" s="145">
        <f>BK109+BK133+BK150+BK180+BK470+BK632+BK643+BK679+BK787+BK843+BK846</f>
        <v>0</v>
      </c>
    </row>
    <row r="109" spans="1:65" s="12" customFormat="1" ht="22.9" customHeight="1">
      <c r="B109" s="135"/>
      <c r="D109" s="136" t="s">
        <v>74</v>
      </c>
      <c r="E109" s="146" t="s">
        <v>22</v>
      </c>
      <c r="F109" s="146" t="s">
        <v>135</v>
      </c>
      <c r="I109" s="138"/>
      <c r="J109" s="147">
        <f>BK109</f>
        <v>0</v>
      </c>
      <c r="L109" s="135"/>
      <c r="M109" s="140"/>
      <c r="N109" s="141"/>
      <c r="O109" s="141"/>
      <c r="P109" s="142">
        <f>SUM(P110:P132)</f>
        <v>0</v>
      </c>
      <c r="Q109" s="141"/>
      <c r="R109" s="142">
        <f>SUM(R110:R132)</f>
        <v>0</v>
      </c>
      <c r="S109" s="141"/>
      <c r="T109" s="143">
        <f>SUM(T110:T132)</f>
        <v>0</v>
      </c>
      <c r="AR109" s="136" t="s">
        <v>22</v>
      </c>
      <c r="AT109" s="144" t="s">
        <v>74</v>
      </c>
      <c r="AU109" s="144" t="s">
        <v>22</v>
      </c>
      <c r="AY109" s="136" t="s">
        <v>134</v>
      </c>
      <c r="BK109" s="145">
        <f>SUM(BK110:BK132)</f>
        <v>0</v>
      </c>
    </row>
    <row r="110" spans="1:65" s="2" customFormat="1" ht="16.5" customHeight="1">
      <c r="A110" s="33"/>
      <c r="B110" s="148"/>
      <c r="C110" s="149" t="s">
        <v>22</v>
      </c>
      <c r="D110" s="149" t="s">
        <v>136</v>
      </c>
      <c r="E110" s="150" t="s">
        <v>137</v>
      </c>
      <c r="F110" s="151" t="s">
        <v>138</v>
      </c>
      <c r="G110" s="152" t="s">
        <v>139</v>
      </c>
      <c r="H110" s="153">
        <v>1</v>
      </c>
      <c r="I110" s="154"/>
      <c r="J110" s="155">
        <f>ROUND(I110*H110,2)</f>
        <v>0</v>
      </c>
      <c r="K110" s="151" t="s">
        <v>3</v>
      </c>
      <c r="L110" s="34"/>
      <c r="M110" s="156" t="s">
        <v>3</v>
      </c>
      <c r="N110" s="157" t="s">
        <v>47</v>
      </c>
      <c r="O110" s="54"/>
      <c r="P110" s="158">
        <f>O110*H110</f>
        <v>0</v>
      </c>
      <c r="Q110" s="158">
        <v>0</v>
      </c>
      <c r="R110" s="158">
        <f>Q110*H110</f>
        <v>0</v>
      </c>
      <c r="S110" s="158">
        <v>0</v>
      </c>
      <c r="T110" s="159">
        <f>S110*H110</f>
        <v>0</v>
      </c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R110" s="160" t="s">
        <v>140</v>
      </c>
      <c r="AT110" s="160" t="s">
        <v>136</v>
      </c>
      <c r="AU110" s="160" t="s">
        <v>141</v>
      </c>
      <c r="AY110" s="18" t="s">
        <v>134</v>
      </c>
      <c r="BE110" s="161">
        <f>IF(N110="základní",J110,0)</f>
        <v>0</v>
      </c>
      <c r="BF110" s="161">
        <f>IF(N110="snížená",J110,0)</f>
        <v>0</v>
      </c>
      <c r="BG110" s="161">
        <f>IF(N110="zákl. přenesená",J110,0)</f>
        <v>0</v>
      </c>
      <c r="BH110" s="161">
        <f>IF(N110="sníž. přenesená",J110,0)</f>
        <v>0</v>
      </c>
      <c r="BI110" s="161">
        <f>IF(N110="nulová",J110,0)</f>
        <v>0</v>
      </c>
      <c r="BJ110" s="18" t="s">
        <v>141</v>
      </c>
      <c r="BK110" s="161">
        <f>ROUND(I110*H110,2)</f>
        <v>0</v>
      </c>
      <c r="BL110" s="18" t="s">
        <v>140</v>
      </c>
      <c r="BM110" s="160" t="s">
        <v>142</v>
      </c>
    </row>
    <row r="111" spans="1:65" s="2" customFormat="1" ht="16.5" customHeight="1">
      <c r="A111" s="33"/>
      <c r="B111" s="148"/>
      <c r="C111" s="149" t="s">
        <v>141</v>
      </c>
      <c r="D111" s="149" t="s">
        <v>136</v>
      </c>
      <c r="E111" s="150" t="s">
        <v>143</v>
      </c>
      <c r="F111" s="151" t="s">
        <v>144</v>
      </c>
      <c r="G111" s="152" t="s">
        <v>145</v>
      </c>
      <c r="H111" s="153">
        <v>15.099</v>
      </c>
      <c r="I111" s="154"/>
      <c r="J111" s="155">
        <f>ROUND(I111*H111,2)</f>
        <v>0</v>
      </c>
      <c r="K111" s="151" t="s">
        <v>146</v>
      </c>
      <c r="L111" s="34"/>
      <c r="M111" s="156" t="s">
        <v>3</v>
      </c>
      <c r="N111" s="157" t="s">
        <v>47</v>
      </c>
      <c r="O111" s="54"/>
      <c r="P111" s="158">
        <f>O111*H111</f>
        <v>0</v>
      </c>
      <c r="Q111" s="158">
        <v>0</v>
      </c>
      <c r="R111" s="158">
        <f>Q111*H111</f>
        <v>0</v>
      </c>
      <c r="S111" s="158">
        <v>0</v>
      </c>
      <c r="T111" s="159">
        <f>S111*H111</f>
        <v>0</v>
      </c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R111" s="160" t="s">
        <v>140</v>
      </c>
      <c r="AT111" s="160" t="s">
        <v>136</v>
      </c>
      <c r="AU111" s="160" t="s">
        <v>141</v>
      </c>
      <c r="AY111" s="18" t="s">
        <v>134</v>
      </c>
      <c r="BE111" s="161">
        <f>IF(N111="základní",J111,0)</f>
        <v>0</v>
      </c>
      <c r="BF111" s="161">
        <f>IF(N111="snížená",J111,0)</f>
        <v>0</v>
      </c>
      <c r="BG111" s="161">
        <f>IF(N111="zákl. přenesená",J111,0)</f>
        <v>0</v>
      </c>
      <c r="BH111" s="161">
        <f>IF(N111="sníž. přenesená",J111,0)</f>
        <v>0</v>
      </c>
      <c r="BI111" s="161">
        <f>IF(N111="nulová",J111,0)</f>
        <v>0</v>
      </c>
      <c r="BJ111" s="18" t="s">
        <v>141</v>
      </c>
      <c r="BK111" s="161">
        <f>ROUND(I111*H111,2)</f>
        <v>0</v>
      </c>
      <c r="BL111" s="18" t="s">
        <v>140</v>
      </c>
      <c r="BM111" s="160" t="s">
        <v>147</v>
      </c>
    </row>
    <row r="112" spans="1:65" s="2" customFormat="1" ht="19.5">
      <c r="A112" s="33"/>
      <c r="B112" s="34"/>
      <c r="C112" s="33"/>
      <c r="D112" s="162" t="s">
        <v>148</v>
      </c>
      <c r="E112" s="33"/>
      <c r="F112" s="163" t="s">
        <v>149</v>
      </c>
      <c r="G112" s="33"/>
      <c r="H112" s="33"/>
      <c r="I112" s="88"/>
      <c r="J112" s="33"/>
      <c r="K112" s="33"/>
      <c r="L112" s="34"/>
      <c r="M112" s="164"/>
      <c r="N112" s="165"/>
      <c r="O112" s="54"/>
      <c r="P112" s="54"/>
      <c r="Q112" s="54"/>
      <c r="R112" s="54"/>
      <c r="S112" s="54"/>
      <c r="T112" s="55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T112" s="18" t="s">
        <v>148</v>
      </c>
      <c r="AU112" s="18" t="s">
        <v>141</v>
      </c>
    </row>
    <row r="113" spans="1:65" s="13" customFormat="1" ht="11.25">
      <c r="B113" s="166"/>
      <c r="D113" s="162" t="s">
        <v>150</v>
      </c>
      <c r="E113" s="167" t="s">
        <v>3</v>
      </c>
      <c r="F113" s="168" t="s">
        <v>151</v>
      </c>
      <c r="H113" s="169">
        <v>6.6989999999999998</v>
      </c>
      <c r="I113" s="170"/>
      <c r="L113" s="166"/>
      <c r="M113" s="171"/>
      <c r="N113" s="172"/>
      <c r="O113" s="172"/>
      <c r="P113" s="172"/>
      <c r="Q113" s="172"/>
      <c r="R113" s="172"/>
      <c r="S113" s="172"/>
      <c r="T113" s="173"/>
      <c r="AT113" s="167" t="s">
        <v>150</v>
      </c>
      <c r="AU113" s="167" t="s">
        <v>141</v>
      </c>
      <c r="AV113" s="13" t="s">
        <v>141</v>
      </c>
      <c r="AW113" s="13" t="s">
        <v>36</v>
      </c>
      <c r="AX113" s="13" t="s">
        <v>75</v>
      </c>
      <c r="AY113" s="167" t="s">
        <v>134</v>
      </c>
    </row>
    <row r="114" spans="1:65" s="13" customFormat="1" ht="11.25">
      <c r="B114" s="166"/>
      <c r="D114" s="162" t="s">
        <v>150</v>
      </c>
      <c r="E114" s="167" t="s">
        <v>3</v>
      </c>
      <c r="F114" s="168" t="s">
        <v>152</v>
      </c>
      <c r="H114" s="169">
        <v>4.9000000000000004</v>
      </c>
      <c r="I114" s="170"/>
      <c r="L114" s="166"/>
      <c r="M114" s="171"/>
      <c r="N114" s="172"/>
      <c r="O114" s="172"/>
      <c r="P114" s="172"/>
      <c r="Q114" s="172"/>
      <c r="R114" s="172"/>
      <c r="S114" s="172"/>
      <c r="T114" s="173"/>
      <c r="AT114" s="167" t="s">
        <v>150</v>
      </c>
      <c r="AU114" s="167" t="s">
        <v>141</v>
      </c>
      <c r="AV114" s="13" t="s">
        <v>141</v>
      </c>
      <c r="AW114" s="13" t="s">
        <v>36</v>
      </c>
      <c r="AX114" s="13" t="s">
        <v>75</v>
      </c>
      <c r="AY114" s="167" t="s">
        <v>134</v>
      </c>
    </row>
    <row r="115" spans="1:65" s="13" customFormat="1" ht="11.25">
      <c r="B115" s="166"/>
      <c r="D115" s="162" t="s">
        <v>150</v>
      </c>
      <c r="E115" s="167" t="s">
        <v>3</v>
      </c>
      <c r="F115" s="168" t="s">
        <v>153</v>
      </c>
      <c r="H115" s="169">
        <v>3.5</v>
      </c>
      <c r="I115" s="170"/>
      <c r="L115" s="166"/>
      <c r="M115" s="171"/>
      <c r="N115" s="172"/>
      <c r="O115" s="172"/>
      <c r="P115" s="172"/>
      <c r="Q115" s="172"/>
      <c r="R115" s="172"/>
      <c r="S115" s="172"/>
      <c r="T115" s="173"/>
      <c r="AT115" s="167" t="s">
        <v>150</v>
      </c>
      <c r="AU115" s="167" t="s">
        <v>141</v>
      </c>
      <c r="AV115" s="13" t="s">
        <v>141</v>
      </c>
      <c r="AW115" s="13" t="s">
        <v>36</v>
      </c>
      <c r="AX115" s="13" t="s">
        <v>75</v>
      </c>
      <c r="AY115" s="167" t="s">
        <v>134</v>
      </c>
    </row>
    <row r="116" spans="1:65" s="14" customFormat="1" ht="11.25">
      <c r="B116" s="174"/>
      <c r="D116" s="162" t="s">
        <v>150</v>
      </c>
      <c r="E116" s="175" t="s">
        <v>3</v>
      </c>
      <c r="F116" s="176" t="s">
        <v>154</v>
      </c>
      <c r="H116" s="177">
        <v>15.099</v>
      </c>
      <c r="I116" s="178"/>
      <c r="L116" s="174"/>
      <c r="M116" s="179"/>
      <c r="N116" s="180"/>
      <c r="O116" s="180"/>
      <c r="P116" s="180"/>
      <c r="Q116" s="180"/>
      <c r="R116" s="180"/>
      <c r="S116" s="180"/>
      <c r="T116" s="181"/>
      <c r="AT116" s="175" t="s">
        <v>150</v>
      </c>
      <c r="AU116" s="175" t="s">
        <v>141</v>
      </c>
      <c r="AV116" s="14" t="s">
        <v>140</v>
      </c>
      <c r="AW116" s="14" t="s">
        <v>36</v>
      </c>
      <c r="AX116" s="14" t="s">
        <v>22</v>
      </c>
      <c r="AY116" s="175" t="s">
        <v>134</v>
      </c>
    </row>
    <row r="117" spans="1:65" s="2" customFormat="1" ht="16.5" customHeight="1">
      <c r="A117" s="33"/>
      <c r="B117" s="148"/>
      <c r="C117" s="149" t="s">
        <v>155</v>
      </c>
      <c r="D117" s="149" t="s">
        <v>136</v>
      </c>
      <c r="E117" s="150" t="s">
        <v>156</v>
      </c>
      <c r="F117" s="151" t="s">
        <v>157</v>
      </c>
      <c r="G117" s="152" t="s">
        <v>145</v>
      </c>
      <c r="H117" s="153">
        <v>13.659000000000001</v>
      </c>
      <c r="I117" s="154"/>
      <c r="J117" s="155">
        <f>ROUND(I117*H117,2)</f>
        <v>0</v>
      </c>
      <c r="K117" s="151" t="s">
        <v>146</v>
      </c>
      <c r="L117" s="34"/>
      <c r="M117" s="156" t="s">
        <v>3</v>
      </c>
      <c r="N117" s="157" t="s">
        <v>47</v>
      </c>
      <c r="O117" s="54"/>
      <c r="P117" s="158">
        <f>O117*H117</f>
        <v>0</v>
      </c>
      <c r="Q117" s="158">
        <v>0</v>
      </c>
      <c r="R117" s="158">
        <f>Q117*H117</f>
        <v>0</v>
      </c>
      <c r="S117" s="158">
        <v>0</v>
      </c>
      <c r="T117" s="159">
        <f>S117*H117</f>
        <v>0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R117" s="160" t="s">
        <v>140</v>
      </c>
      <c r="AT117" s="160" t="s">
        <v>136</v>
      </c>
      <c r="AU117" s="160" t="s">
        <v>141</v>
      </c>
      <c r="AY117" s="18" t="s">
        <v>134</v>
      </c>
      <c r="BE117" s="161">
        <f>IF(N117="základní",J117,0)</f>
        <v>0</v>
      </c>
      <c r="BF117" s="161">
        <f>IF(N117="snížená",J117,0)</f>
        <v>0</v>
      </c>
      <c r="BG117" s="161">
        <f>IF(N117="zákl. přenesená",J117,0)</f>
        <v>0</v>
      </c>
      <c r="BH117" s="161">
        <f>IF(N117="sníž. přenesená",J117,0)</f>
        <v>0</v>
      </c>
      <c r="BI117" s="161">
        <f>IF(N117="nulová",J117,0)</f>
        <v>0</v>
      </c>
      <c r="BJ117" s="18" t="s">
        <v>141</v>
      </c>
      <c r="BK117" s="161">
        <f>ROUND(I117*H117,2)</f>
        <v>0</v>
      </c>
      <c r="BL117" s="18" t="s">
        <v>140</v>
      </c>
      <c r="BM117" s="160" t="s">
        <v>158</v>
      </c>
    </row>
    <row r="118" spans="1:65" s="2" customFormat="1" ht="19.5">
      <c r="A118" s="33"/>
      <c r="B118" s="34"/>
      <c r="C118" s="33"/>
      <c r="D118" s="162" t="s">
        <v>148</v>
      </c>
      <c r="E118" s="33"/>
      <c r="F118" s="163" t="s">
        <v>159</v>
      </c>
      <c r="G118" s="33"/>
      <c r="H118" s="33"/>
      <c r="I118" s="88"/>
      <c r="J118" s="33"/>
      <c r="K118" s="33"/>
      <c r="L118" s="34"/>
      <c r="M118" s="164"/>
      <c r="N118" s="165"/>
      <c r="O118" s="54"/>
      <c r="P118" s="54"/>
      <c r="Q118" s="54"/>
      <c r="R118" s="54"/>
      <c r="S118" s="54"/>
      <c r="T118" s="55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T118" s="18" t="s">
        <v>148</v>
      </c>
      <c r="AU118" s="18" t="s">
        <v>141</v>
      </c>
    </row>
    <row r="119" spans="1:65" s="13" customFormat="1" ht="11.25">
      <c r="B119" s="166"/>
      <c r="D119" s="162" t="s">
        <v>150</v>
      </c>
      <c r="E119" s="167" t="s">
        <v>3</v>
      </c>
      <c r="F119" s="168" t="s">
        <v>160</v>
      </c>
      <c r="H119" s="169">
        <v>15.099</v>
      </c>
      <c r="I119" s="170"/>
      <c r="L119" s="166"/>
      <c r="M119" s="171"/>
      <c r="N119" s="172"/>
      <c r="O119" s="172"/>
      <c r="P119" s="172"/>
      <c r="Q119" s="172"/>
      <c r="R119" s="172"/>
      <c r="S119" s="172"/>
      <c r="T119" s="173"/>
      <c r="AT119" s="167" t="s">
        <v>150</v>
      </c>
      <c r="AU119" s="167" t="s">
        <v>141</v>
      </c>
      <c r="AV119" s="13" t="s">
        <v>141</v>
      </c>
      <c r="AW119" s="13" t="s">
        <v>36</v>
      </c>
      <c r="AX119" s="13" t="s">
        <v>75</v>
      </c>
      <c r="AY119" s="167" t="s">
        <v>134</v>
      </c>
    </row>
    <row r="120" spans="1:65" s="13" customFormat="1" ht="11.25">
      <c r="B120" s="166"/>
      <c r="D120" s="162" t="s">
        <v>150</v>
      </c>
      <c r="E120" s="167" t="s">
        <v>3</v>
      </c>
      <c r="F120" s="168" t="s">
        <v>161</v>
      </c>
      <c r="H120" s="169">
        <v>-1.44</v>
      </c>
      <c r="I120" s="170"/>
      <c r="L120" s="166"/>
      <c r="M120" s="171"/>
      <c r="N120" s="172"/>
      <c r="O120" s="172"/>
      <c r="P120" s="172"/>
      <c r="Q120" s="172"/>
      <c r="R120" s="172"/>
      <c r="S120" s="172"/>
      <c r="T120" s="173"/>
      <c r="AT120" s="167" t="s">
        <v>150</v>
      </c>
      <c r="AU120" s="167" t="s">
        <v>141</v>
      </c>
      <c r="AV120" s="13" t="s">
        <v>141</v>
      </c>
      <c r="AW120" s="13" t="s">
        <v>36</v>
      </c>
      <c r="AX120" s="13" t="s">
        <v>75</v>
      </c>
      <c r="AY120" s="167" t="s">
        <v>134</v>
      </c>
    </row>
    <row r="121" spans="1:65" s="14" customFormat="1" ht="11.25">
      <c r="B121" s="174"/>
      <c r="D121" s="162" t="s">
        <v>150</v>
      </c>
      <c r="E121" s="175" t="s">
        <v>3</v>
      </c>
      <c r="F121" s="176" t="s">
        <v>154</v>
      </c>
      <c r="H121" s="177">
        <v>13.659000000000001</v>
      </c>
      <c r="I121" s="178"/>
      <c r="L121" s="174"/>
      <c r="M121" s="179"/>
      <c r="N121" s="180"/>
      <c r="O121" s="180"/>
      <c r="P121" s="180"/>
      <c r="Q121" s="180"/>
      <c r="R121" s="180"/>
      <c r="S121" s="180"/>
      <c r="T121" s="181"/>
      <c r="AT121" s="175" t="s">
        <v>150</v>
      </c>
      <c r="AU121" s="175" t="s">
        <v>141</v>
      </c>
      <c r="AV121" s="14" t="s">
        <v>140</v>
      </c>
      <c r="AW121" s="14" t="s">
        <v>36</v>
      </c>
      <c r="AX121" s="14" t="s">
        <v>22</v>
      </c>
      <c r="AY121" s="175" t="s">
        <v>134</v>
      </c>
    </row>
    <row r="122" spans="1:65" s="2" customFormat="1" ht="16.5" customHeight="1">
      <c r="A122" s="33"/>
      <c r="B122" s="148"/>
      <c r="C122" s="149" t="s">
        <v>140</v>
      </c>
      <c r="D122" s="149" t="s">
        <v>136</v>
      </c>
      <c r="E122" s="150" t="s">
        <v>162</v>
      </c>
      <c r="F122" s="151" t="s">
        <v>163</v>
      </c>
      <c r="G122" s="152" t="s">
        <v>145</v>
      </c>
      <c r="H122" s="153">
        <v>1.44</v>
      </c>
      <c r="I122" s="154"/>
      <c r="J122" s="155">
        <f>ROUND(I122*H122,2)</f>
        <v>0</v>
      </c>
      <c r="K122" s="151" t="s">
        <v>146</v>
      </c>
      <c r="L122" s="34"/>
      <c r="M122" s="156" t="s">
        <v>3</v>
      </c>
      <c r="N122" s="157" t="s">
        <v>47</v>
      </c>
      <c r="O122" s="54"/>
      <c r="P122" s="158">
        <f>O122*H122</f>
        <v>0</v>
      </c>
      <c r="Q122" s="158">
        <v>0</v>
      </c>
      <c r="R122" s="158">
        <f>Q122*H122</f>
        <v>0</v>
      </c>
      <c r="S122" s="158">
        <v>0</v>
      </c>
      <c r="T122" s="159">
        <f>S122*H122</f>
        <v>0</v>
      </c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R122" s="160" t="s">
        <v>140</v>
      </c>
      <c r="AT122" s="160" t="s">
        <v>136</v>
      </c>
      <c r="AU122" s="160" t="s">
        <v>141</v>
      </c>
      <c r="AY122" s="18" t="s">
        <v>134</v>
      </c>
      <c r="BE122" s="161">
        <f>IF(N122="základní",J122,0)</f>
        <v>0</v>
      </c>
      <c r="BF122" s="161">
        <f>IF(N122="snížená",J122,0)</f>
        <v>0</v>
      </c>
      <c r="BG122" s="161">
        <f>IF(N122="zákl. přenesená",J122,0)</f>
        <v>0</v>
      </c>
      <c r="BH122" s="161">
        <f>IF(N122="sníž. přenesená",J122,0)</f>
        <v>0</v>
      </c>
      <c r="BI122" s="161">
        <f>IF(N122="nulová",J122,0)</f>
        <v>0</v>
      </c>
      <c r="BJ122" s="18" t="s">
        <v>141</v>
      </c>
      <c r="BK122" s="161">
        <f>ROUND(I122*H122,2)</f>
        <v>0</v>
      </c>
      <c r="BL122" s="18" t="s">
        <v>140</v>
      </c>
      <c r="BM122" s="160" t="s">
        <v>164</v>
      </c>
    </row>
    <row r="123" spans="1:65" s="2" customFormat="1" ht="19.5">
      <c r="A123" s="33"/>
      <c r="B123" s="34"/>
      <c r="C123" s="33"/>
      <c r="D123" s="162" t="s">
        <v>148</v>
      </c>
      <c r="E123" s="33"/>
      <c r="F123" s="163" t="s">
        <v>165</v>
      </c>
      <c r="G123" s="33"/>
      <c r="H123" s="33"/>
      <c r="I123" s="88"/>
      <c r="J123" s="33"/>
      <c r="K123" s="33"/>
      <c r="L123" s="34"/>
      <c r="M123" s="164"/>
      <c r="N123" s="165"/>
      <c r="O123" s="54"/>
      <c r="P123" s="54"/>
      <c r="Q123" s="54"/>
      <c r="R123" s="54"/>
      <c r="S123" s="54"/>
      <c r="T123" s="55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T123" s="18" t="s">
        <v>148</v>
      </c>
      <c r="AU123" s="18" t="s">
        <v>141</v>
      </c>
    </row>
    <row r="124" spans="1:65" s="13" customFormat="1" ht="11.25">
      <c r="B124" s="166"/>
      <c r="D124" s="162" t="s">
        <v>150</v>
      </c>
      <c r="E124" s="167" t="s">
        <v>3</v>
      </c>
      <c r="F124" s="168" t="s">
        <v>160</v>
      </c>
      <c r="H124" s="169">
        <v>15.099</v>
      </c>
      <c r="I124" s="170"/>
      <c r="L124" s="166"/>
      <c r="M124" s="171"/>
      <c r="N124" s="172"/>
      <c r="O124" s="172"/>
      <c r="P124" s="172"/>
      <c r="Q124" s="172"/>
      <c r="R124" s="172"/>
      <c r="S124" s="172"/>
      <c r="T124" s="173"/>
      <c r="AT124" s="167" t="s">
        <v>150</v>
      </c>
      <c r="AU124" s="167" t="s">
        <v>141</v>
      </c>
      <c r="AV124" s="13" t="s">
        <v>141</v>
      </c>
      <c r="AW124" s="13" t="s">
        <v>36</v>
      </c>
      <c r="AX124" s="13" t="s">
        <v>75</v>
      </c>
      <c r="AY124" s="167" t="s">
        <v>134</v>
      </c>
    </row>
    <row r="125" spans="1:65" s="13" customFormat="1" ht="11.25">
      <c r="B125" s="166"/>
      <c r="D125" s="162" t="s">
        <v>150</v>
      </c>
      <c r="E125" s="167" t="s">
        <v>3</v>
      </c>
      <c r="F125" s="168" t="s">
        <v>166</v>
      </c>
      <c r="H125" s="169">
        <v>-13.659000000000001</v>
      </c>
      <c r="I125" s="170"/>
      <c r="L125" s="166"/>
      <c r="M125" s="171"/>
      <c r="N125" s="172"/>
      <c r="O125" s="172"/>
      <c r="P125" s="172"/>
      <c r="Q125" s="172"/>
      <c r="R125" s="172"/>
      <c r="S125" s="172"/>
      <c r="T125" s="173"/>
      <c r="AT125" s="167" t="s">
        <v>150</v>
      </c>
      <c r="AU125" s="167" t="s">
        <v>141</v>
      </c>
      <c r="AV125" s="13" t="s">
        <v>141</v>
      </c>
      <c r="AW125" s="13" t="s">
        <v>36</v>
      </c>
      <c r="AX125" s="13" t="s">
        <v>75</v>
      </c>
      <c r="AY125" s="167" t="s">
        <v>134</v>
      </c>
    </row>
    <row r="126" spans="1:65" s="14" customFormat="1" ht="11.25">
      <c r="B126" s="174"/>
      <c r="D126" s="162" t="s">
        <v>150</v>
      </c>
      <c r="E126" s="175" t="s">
        <v>3</v>
      </c>
      <c r="F126" s="176" t="s">
        <v>154</v>
      </c>
      <c r="H126" s="177">
        <v>1.44</v>
      </c>
      <c r="I126" s="178"/>
      <c r="L126" s="174"/>
      <c r="M126" s="179"/>
      <c r="N126" s="180"/>
      <c r="O126" s="180"/>
      <c r="P126" s="180"/>
      <c r="Q126" s="180"/>
      <c r="R126" s="180"/>
      <c r="S126" s="180"/>
      <c r="T126" s="181"/>
      <c r="AT126" s="175" t="s">
        <v>150</v>
      </c>
      <c r="AU126" s="175" t="s">
        <v>141</v>
      </c>
      <c r="AV126" s="14" t="s">
        <v>140</v>
      </c>
      <c r="AW126" s="14" t="s">
        <v>36</v>
      </c>
      <c r="AX126" s="14" t="s">
        <v>22</v>
      </c>
      <c r="AY126" s="175" t="s">
        <v>134</v>
      </c>
    </row>
    <row r="127" spans="1:65" s="2" customFormat="1" ht="16.5" customHeight="1">
      <c r="A127" s="33"/>
      <c r="B127" s="148"/>
      <c r="C127" s="149" t="s">
        <v>167</v>
      </c>
      <c r="D127" s="149" t="s">
        <v>136</v>
      </c>
      <c r="E127" s="150" t="s">
        <v>168</v>
      </c>
      <c r="F127" s="151" t="s">
        <v>169</v>
      </c>
      <c r="G127" s="152" t="s">
        <v>145</v>
      </c>
      <c r="H127" s="153">
        <v>7.2</v>
      </c>
      <c r="I127" s="154"/>
      <c r="J127" s="155">
        <f>ROUND(I127*H127,2)</f>
        <v>0</v>
      </c>
      <c r="K127" s="151" t="s">
        <v>146</v>
      </c>
      <c r="L127" s="34"/>
      <c r="M127" s="156" t="s">
        <v>3</v>
      </c>
      <c r="N127" s="157" t="s">
        <v>47</v>
      </c>
      <c r="O127" s="54"/>
      <c r="P127" s="158">
        <f>O127*H127</f>
        <v>0</v>
      </c>
      <c r="Q127" s="158">
        <v>0</v>
      </c>
      <c r="R127" s="158">
        <f>Q127*H127</f>
        <v>0</v>
      </c>
      <c r="S127" s="158">
        <v>0</v>
      </c>
      <c r="T127" s="159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60" t="s">
        <v>140</v>
      </c>
      <c r="AT127" s="160" t="s">
        <v>136</v>
      </c>
      <c r="AU127" s="160" t="s">
        <v>141</v>
      </c>
      <c r="AY127" s="18" t="s">
        <v>134</v>
      </c>
      <c r="BE127" s="161">
        <f>IF(N127="základní",J127,0)</f>
        <v>0</v>
      </c>
      <c r="BF127" s="161">
        <f>IF(N127="snížená",J127,0)</f>
        <v>0</v>
      </c>
      <c r="BG127" s="161">
        <f>IF(N127="zákl. přenesená",J127,0)</f>
        <v>0</v>
      </c>
      <c r="BH127" s="161">
        <f>IF(N127="sníž. přenesená",J127,0)</f>
        <v>0</v>
      </c>
      <c r="BI127" s="161">
        <f>IF(N127="nulová",J127,0)</f>
        <v>0</v>
      </c>
      <c r="BJ127" s="18" t="s">
        <v>141</v>
      </c>
      <c r="BK127" s="161">
        <f>ROUND(I127*H127,2)</f>
        <v>0</v>
      </c>
      <c r="BL127" s="18" t="s">
        <v>140</v>
      </c>
      <c r="BM127" s="160" t="s">
        <v>170</v>
      </c>
    </row>
    <row r="128" spans="1:65" s="2" customFormat="1" ht="19.5">
      <c r="A128" s="33"/>
      <c r="B128" s="34"/>
      <c r="C128" s="33"/>
      <c r="D128" s="162" t="s">
        <v>148</v>
      </c>
      <c r="E128" s="33"/>
      <c r="F128" s="163" t="s">
        <v>171</v>
      </c>
      <c r="G128" s="33"/>
      <c r="H128" s="33"/>
      <c r="I128" s="88"/>
      <c r="J128" s="33"/>
      <c r="K128" s="33"/>
      <c r="L128" s="34"/>
      <c r="M128" s="164"/>
      <c r="N128" s="165"/>
      <c r="O128" s="54"/>
      <c r="P128" s="54"/>
      <c r="Q128" s="54"/>
      <c r="R128" s="54"/>
      <c r="S128" s="54"/>
      <c r="T128" s="55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8" t="s">
        <v>148</v>
      </c>
      <c r="AU128" s="18" t="s">
        <v>141</v>
      </c>
    </row>
    <row r="129" spans="1:65" s="13" customFormat="1" ht="11.25">
      <c r="B129" s="166"/>
      <c r="D129" s="162" t="s">
        <v>150</v>
      </c>
      <c r="E129" s="167" t="s">
        <v>3</v>
      </c>
      <c r="F129" s="168" t="s">
        <v>172</v>
      </c>
      <c r="H129" s="169">
        <v>7.2</v>
      </c>
      <c r="I129" s="170"/>
      <c r="L129" s="166"/>
      <c r="M129" s="171"/>
      <c r="N129" s="172"/>
      <c r="O129" s="172"/>
      <c r="P129" s="172"/>
      <c r="Q129" s="172"/>
      <c r="R129" s="172"/>
      <c r="S129" s="172"/>
      <c r="T129" s="173"/>
      <c r="AT129" s="167" t="s">
        <v>150</v>
      </c>
      <c r="AU129" s="167" t="s">
        <v>141</v>
      </c>
      <c r="AV129" s="13" t="s">
        <v>141</v>
      </c>
      <c r="AW129" s="13" t="s">
        <v>36</v>
      </c>
      <c r="AX129" s="13" t="s">
        <v>22</v>
      </c>
      <c r="AY129" s="167" t="s">
        <v>134</v>
      </c>
    </row>
    <row r="130" spans="1:65" s="2" customFormat="1" ht="16.5" customHeight="1">
      <c r="A130" s="33"/>
      <c r="B130" s="148"/>
      <c r="C130" s="149" t="s">
        <v>173</v>
      </c>
      <c r="D130" s="149" t="s">
        <v>136</v>
      </c>
      <c r="E130" s="150" t="s">
        <v>174</v>
      </c>
      <c r="F130" s="151" t="s">
        <v>175</v>
      </c>
      <c r="G130" s="152" t="s">
        <v>176</v>
      </c>
      <c r="H130" s="153">
        <v>2.3039999999999998</v>
      </c>
      <c r="I130" s="154"/>
      <c r="J130" s="155">
        <f>ROUND(I130*H130,2)</f>
        <v>0</v>
      </c>
      <c r="K130" s="151" t="s">
        <v>146</v>
      </c>
      <c r="L130" s="34"/>
      <c r="M130" s="156" t="s">
        <v>3</v>
      </c>
      <c r="N130" s="157" t="s">
        <v>47</v>
      </c>
      <c r="O130" s="54"/>
      <c r="P130" s="158">
        <f>O130*H130</f>
        <v>0</v>
      </c>
      <c r="Q130" s="158">
        <v>0</v>
      </c>
      <c r="R130" s="158">
        <f>Q130*H130</f>
        <v>0</v>
      </c>
      <c r="S130" s="158">
        <v>0</v>
      </c>
      <c r="T130" s="159">
        <f>S130*H130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0" t="s">
        <v>140</v>
      </c>
      <c r="AT130" s="160" t="s">
        <v>136</v>
      </c>
      <c r="AU130" s="160" t="s">
        <v>141</v>
      </c>
      <c r="AY130" s="18" t="s">
        <v>134</v>
      </c>
      <c r="BE130" s="161">
        <f>IF(N130="základní",J130,0)</f>
        <v>0</v>
      </c>
      <c r="BF130" s="161">
        <f>IF(N130="snížená",J130,0)</f>
        <v>0</v>
      </c>
      <c r="BG130" s="161">
        <f>IF(N130="zákl. přenesená",J130,0)</f>
        <v>0</v>
      </c>
      <c r="BH130" s="161">
        <f>IF(N130="sníž. přenesená",J130,0)</f>
        <v>0</v>
      </c>
      <c r="BI130" s="161">
        <f>IF(N130="nulová",J130,0)</f>
        <v>0</v>
      </c>
      <c r="BJ130" s="18" t="s">
        <v>141</v>
      </c>
      <c r="BK130" s="161">
        <f>ROUND(I130*H130,2)</f>
        <v>0</v>
      </c>
      <c r="BL130" s="18" t="s">
        <v>140</v>
      </c>
      <c r="BM130" s="160" t="s">
        <v>177</v>
      </c>
    </row>
    <row r="131" spans="1:65" s="2" customFormat="1" ht="11.25">
      <c r="A131" s="33"/>
      <c r="B131" s="34"/>
      <c r="C131" s="33"/>
      <c r="D131" s="162" t="s">
        <v>148</v>
      </c>
      <c r="E131" s="33"/>
      <c r="F131" s="163" t="s">
        <v>175</v>
      </c>
      <c r="G131" s="33"/>
      <c r="H131" s="33"/>
      <c r="I131" s="88"/>
      <c r="J131" s="33"/>
      <c r="K131" s="33"/>
      <c r="L131" s="34"/>
      <c r="M131" s="164"/>
      <c r="N131" s="165"/>
      <c r="O131" s="54"/>
      <c r="P131" s="54"/>
      <c r="Q131" s="54"/>
      <c r="R131" s="54"/>
      <c r="S131" s="54"/>
      <c r="T131" s="55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T131" s="18" t="s">
        <v>148</v>
      </c>
      <c r="AU131" s="18" t="s">
        <v>141</v>
      </c>
    </row>
    <row r="132" spans="1:65" s="13" customFormat="1" ht="11.25">
      <c r="B132" s="166"/>
      <c r="D132" s="162" t="s">
        <v>150</v>
      </c>
      <c r="E132" s="167" t="s">
        <v>3</v>
      </c>
      <c r="F132" s="168" t="s">
        <v>178</v>
      </c>
      <c r="H132" s="169">
        <v>2.3039999999999998</v>
      </c>
      <c r="I132" s="170"/>
      <c r="L132" s="166"/>
      <c r="M132" s="171"/>
      <c r="N132" s="172"/>
      <c r="O132" s="172"/>
      <c r="P132" s="172"/>
      <c r="Q132" s="172"/>
      <c r="R132" s="172"/>
      <c r="S132" s="172"/>
      <c r="T132" s="173"/>
      <c r="AT132" s="167" t="s">
        <v>150</v>
      </c>
      <c r="AU132" s="167" t="s">
        <v>141</v>
      </c>
      <c r="AV132" s="13" t="s">
        <v>141</v>
      </c>
      <c r="AW132" s="13" t="s">
        <v>36</v>
      </c>
      <c r="AX132" s="13" t="s">
        <v>22</v>
      </c>
      <c r="AY132" s="167" t="s">
        <v>134</v>
      </c>
    </row>
    <row r="133" spans="1:65" s="12" customFormat="1" ht="22.9" customHeight="1">
      <c r="B133" s="135"/>
      <c r="D133" s="136" t="s">
        <v>74</v>
      </c>
      <c r="E133" s="146" t="s">
        <v>155</v>
      </c>
      <c r="F133" s="146" t="s">
        <v>179</v>
      </c>
      <c r="I133" s="138"/>
      <c r="J133" s="147">
        <f>BK133</f>
        <v>0</v>
      </c>
      <c r="L133" s="135"/>
      <c r="M133" s="140"/>
      <c r="N133" s="141"/>
      <c r="O133" s="141"/>
      <c r="P133" s="142">
        <f>SUM(P134:P149)</f>
        <v>0</v>
      </c>
      <c r="Q133" s="141"/>
      <c r="R133" s="142">
        <f>SUM(R134:R149)</f>
        <v>1.1725696499999998</v>
      </c>
      <c r="S133" s="141"/>
      <c r="T133" s="143">
        <f>SUM(T134:T149)</f>
        <v>0</v>
      </c>
      <c r="AR133" s="136" t="s">
        <v>22</v>
      </c>
      <c r="AT133" s="144" t="s">
        <v>74</v>
      </c>
      <c r="AU133" s="144" t="s">
        <v>22</v>
      </c>
      <c r="AY133" s="136" t="s">
        <v>134</v>
      </c>
      <c r="BK133" s="145">
        <f>SUM(BK134:BK149)</f>
        <v>0</v>
      </c>
    </row>
    <row r="134" spans="1:65" s="2" customFormat="1" ht="16.5" customHeight="1">
      <c r="A134" s="33"/>
      <c r="B134" s="148"/>
      <c r="C134" s="149" t="s">
        <v>180</v>
      </c>
      <c r="D134" s="149" t="s">
        <v>136</v>
      </c>
      <c r="E134" s="150" t="s">
        <v>181</v>
      </c>
      <c r="F134" s="151" t="s">
        <v>182</v>
      </c>
      <c r="G134" s="152" t="s">
        <v>183</v>
      </c>
      <c r="H134" s="153">
        <v>3</v>
      </c>
      <c r="I134" s="154"/>
      <c r="J134" s="155">
        <f>ROUND(I134*H134,2)</f>
        <v>0</v>
      </c>
      <c r="K134" s="151" t="s">
        <v>146</v>
      </c>
      <c r="L134" s="34"/>
      <c r="M134" s="156" t="s">
        <v>3</v>
      </c>
      <c r="N134" s="157" t="s">
        <v>47</v>
      </c>
      <c r="O134" s="54"/>
      <c r="P134" s="158">
        <f>O134*H134</f>
        <v>0</v>
      </c>
      <c r="Q134" s="158">
        <v>0.24854999999999999</v>
      </c>
      <c r="R134" s="158">
        <f>Q134*H134</f>
        <v>0.74564999999999992</v>
      </c>
      <c r="S134" s="158">
        <v>0</v>
      </c>
      <c r="T134" s="159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0" t="s">
        <v>140</v>
      </c>
      <c r="AT134" s="160" t="s">
        <v>136</v>
      </c>
      <c r="AU134" s="160" t="s">
        <v>141</v>
      </c>
      <c r="AY134" s="18" t="s">
        <v>134</v>
      </c>
      <c r="BE134" s="161">
        <f>IF(N134="základní",J134,0)</f>
        <v>0</v>
      </c>
      <c r="BF134" s="161">
        <f>IF(N134="snížená",J134,0)</f>
        <v>0</v>
      </c>
      <c r="BG134" s="161">
        <f>IF(N134="zákl. přenesená",J134,0)</f>
        <v>0</v>
      </c>
      <c r="BH134" s="161">
        <f>IF(N134="sníž. přenesená",J134,0)</f>
        <v>0</v>
      </c>
      <c r="BI134" s="161">
        <f>IF(N134="nulová",J134,0)</f>
        <v>0</v>
      </c>
      <c r="BJ134" s="18" t="s">
        <v>141</v>
      </c>
      <c r="BK134" s="161">
        <f>ROUND(I134*H134,2)</f>
        <v>0</v>
      </c>
      <c r="BL134" s="18" t="s">
        <v>140</v>
      </c>
      <c r="BM134" s="160" t="s">
        <v>184</v>
      </c>
    </row>
    <row r="135" spans="1:65" s="2" customFormat="1" ht="19.5">
      <c r="A135" s="33"/>
      <c r="B135" s="34"/>
      <c r="C135" s="33"/>
      <c r="D135" s="162" t="s">
        <v>148</v>
      </c>
      <c r="E135" s="33"/>
      <c r="F135" s="163" t="s">
        <v>185</v>
      </c>
      <c r="G135" s="33"/>
      <c r="H135" s="33"/>
      <c r="I135" s="88"/>
      <c r="J135" s="33"/>
      <c r="K135" s="33"/>
      <c r="L135" s="34"/>
      <c r="M135" s="164"/>
      <c r="N135" s="165"/>
      <c r="O135" s="54"/>
      <c r="P135" s="54"/>
      <c r="Q135" s="54"/>
      <c r="R135" s="54"/>
      <c r="S135" s="54"/>
      <c r="T135" s="55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T135" s="18" t="s">
        <v>148</v>
      </c>
      <c r="AU135" s="18" t="s">
        <v>141</v>
      </c>
    </row>
    <row r="136" spans="1:65" s="15" customFormat="1" ht="11.25">
      <c r="B136" s="182"/>
      <c r="D136" s="162" t="s">
        <v>150</v>
      </c>
      <c r="E136" s="183" t="s">
        <v>3</v>
      </c>
      <c r="F136" s="184" t="s">
        <v>186</v>
      </c>
      <c r="H136" s="183" t="s">
        <v>3</v>
      </c>
      <c r="I136" s="185"/>
      <c r="L136" s="182"/>
      <c r="M136" s="186"/>
      <c r="N136" s="187"/>
      <c r="O136" s="187"/>
      <c r="P136" s="187"/>
      <c r="Q136" s="187"/>
      <c r="R136" s="187"/>
      <c r="S136" s="187"/>
      <c r="T136" s="188"/>
      <c r="AT136" s="183" t="s">
        <v>150</v>
      </c>
      <c r="AU136" s="183" t="s">
        <v>141</v>
      </c>
      <c r="AV136" s="15" t="s">
        <v>22</v>
      </c>
      <c r="AW136" s="15" t="s">
        <v>36</v>
      </c>
      <c r="AX136" s="15" t="s">
        <v>75</v>
      </c>
      <c r="AY136" s="183" t="s">
        <v>134</v>
      </c>
    </row>
    <row r="137" spans="1:65" s="13" customFormat="1" ht="11.25">
      <c r="B137" s="166"/>
      <c r="D137" s="162" t="s">
        <v>150</v>
      </c>
      <c r="E137" s="167" t="s">
        <v>3</v>
      </c>
      <c r="F137" s="168" t="s">
        <v>187</v>
      </c>
      <c r="H137" s="169">
        <v>3</v>
      </c>
      <c r="I137" s="170"/>
      <c r="L137" s="166"/>
      <c r="M137" s="171"/>
      <c r="N137" s="172"/>
      <c r="O137" s="172"/>
      <c r="P137" s="172"/>
      <c r="Q137" s="172"/>
      <c r="R137" s="172"/>
      <c r="S137" s="172"/>
      <c r="T137" s="173"/>
      <c r="AT137" s="167" t="s">
        <v>150</v>
      </c>
      <c r="AU137" s="167" t="s">
        <v>141</v>
      </c>
      <c r="AV137" s="13" t="s">
        <v>141</v>
      </c>
      <c r="AW137" s="13" t="s">
        <v>36</v>
      </c>
      <c r="AX137" s="13" t="s">
        <v>22</v>
      </c>
      <c r="AY137" s="167" t="s">
        <v>134</v>
      </c>
    </row>
    <row r="138" spans="1:65" s="2" customFormat="1" ht="16.5" customHeight="1">
      <c r="A138" s="33"/>
      <c r="B138" s="148"/>
      <c r="C138" s="149" t="s">
        <v>188</v>
      </c>
      <c r="D138" s="149" t="s">
        <v>136</v>
      </c>
      <c r="E138" s="150" t="s">
        <v>189</v>
      </c>
      <c r="F138" s="151" t="s">
        <v>190</v>
      </c>
      <c r="G138" s="152" t="s">
        <v>191</v>
      </c>
      <c r="H138" s="153">
        <v>3</v>
      </c>
      <c r="I138" s="154"/>
      <c r="J138" s="155">
        <f>ROUND(I138*H138,2)</f>
        <v>0</v>
      </c>
      <c r="K138" s="151" t="s">
        <v>146</v>
      </c>
      <c r="L138" s="34"/>
      <c r="M138" s="156" t="s">
        <v>3</v>
      </c>
      <c r="N138" s="157" t="s">
        <v>47</v>
      </c>
      <c r="O138" s="54"/>
      <c r="P138" s="158">
        <f>O138*H138</f>
        <v>0</v>
      </c>
      <c r="Q138" s="158">
        <v>3.6400000000000002E-2</v>
      </c>
      <c r="R138" s="158">
        <f>Q138*H138</f>
        <v>0.10920000000000001</v>
      </c>
      <c r="S138" s="158">
        <v>0</v>
      </c>
      <c r="T138" s="159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0" t="s">
        <v>140</v>
      </c>
      <c r="AT138" s="160" t="s">
        <v>136</v>
      </c>
      <c r="AU138" s="160" t="s">
        <v>141</v>
      </c>
      <c r="AY138" s="18" t="s">
        <v>134</v>
      </c>
      <c r="BE138" s="161">
        <f>IF(N138="základní",J138,0)</f>
        <v>0</v>
      </c>
      <c r="BF138" s="161">
        <f>IF(N138="snížená",J138,0)</f>
        <v>0</v>
      </c>
      <c r="BG138" s="161">
        <f>IF(N138="zákl. přenesená",J138,0)</f>
        <v>0</v>
      </c>
      <c r="BH138" s="161">
        <f>IF(N138="sníž. přenesená",J138,0)</f>
        <v>0</v>
      </c>
      <c r="BI138" s="161">
        <f>IF(N138="nulová",J138,0)</f>
        <v>0</v>
      </c>
      <c r="BJ138" s="18" t="s">
        <v>141</v>
      </c>
      <c r="BK138" s="161">
        <f>ROUND(I138*H138,2)</f>
        <v>0</v>
      </c>
      <c r="BL138" s="18" t="s">
        <v>140</v>
      </c>
      <c r="BM138" s="160" t="s">
        <v>192</v>
      </c>
    </row>
    <row r="139" spans="1:65" s="2" customFormat="1" ht="19.5">
      <c r="A139" s="33"/>
      <c r="B139" s="34"/>
      <c r="C139" s="33"/>
      <c r="D139" s="162" t="s">
        <v>148</v>
      </c>
      <c r="E139" s="33"/>
      <c r="F139" s="163" t="s">
        <v>193</v>
      </c>
      <c r="G139" s="33"/>
      <c r="H139" s="33"/>
      <c r="I139" s="88"/>
      <c r="J139" s="33"/>
      <c r="K139" s="33"/>
      <c r="L139" s="34"/>
      <c r="M139" s="164"/>
      <c r="N139" s="165"/>
      <c r="O139" s="54"/>
      <c r="P139" s="54"/>
      <c r="Q139" s="54"/>
      <c r="R139" s="54"/>
      <c r="S139" s="54"/>
      <c r="T139" s="55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8" t="s">
        <v>148</v>
      </c>
      <c r="AU139" s="18" t="s">
        <v>141</v>
      </c>
    </row>
    <row r="140" spans="1:65" s="2" customFormat="1" ht="16.5" customHeight="1">
      <c r="A140" s="33"/>
      <c r="B140" s="148"/>
      <c r="C140" s="149" t="s">
        <v>194</v>
      </c>
      <c r="D140" s="149" t="s">
        <v>136</v>
      </c>
      <c r="E140" s="150" t="s">
        <v>195</v>
      </c>
      <c r="F140" s="151" t="s">
        <v>196</v>
      </c>
      <c r="G140" s="152" t="s">
        <v>176</v>
      </c>
      <c r="H140" s="153">
        <v>0.02</v>
      </c>
      <c r="I140" s="154"/>
      <c r="J140" s="155">
        <f>ROUND(I140*H140,2)</f>
        <v>0</v>
      </c>
      <c r="K140" s="151" t="s">
        <v>146</v>
      </c>
      <c r="L140" s="34"/>
      <c r="M140" s="156" t="s">
        <v>3</v>
      </c>
      <c r="N140" s="157" t="s">
        <v>47</v>
      </c>
      <c r="O140" s="54"/>
      <c r="P140" s="158">
        <f>O140*H140</f>
        <v>0</v>
      </c>
      <c r="Q140" s="158">
        <v>1.04881</v>
      </c>
      <c r="R140" s="158">
        <f>Q140*H140</f>
        <v>2.09762E-2</v>
      </c>
      <c r="S140" s="158">
        <v>0</v>
      </c>
      <c r="T140" s="159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0" t="s">
        <v>140</v>
      </c>
      <c r="AT140" s="160" t="s">
        <v>136</v>
      </c>
      <c r="AU140" s="160" t="s">
        <v>141</v>
      </c>
      <c r="AY140" s="18" t="s">
        <v>134</v>
      </c>
      <c r="BE140" s="161">
        <f>IF(N140="základní",J140,0)</f>
        <v>0</v>
      </c>
      <c r="BF140" s="161">
        <f>IF(N140="snížená",J140,0)</f>
        <v>0</v>
      </c>
      <c r="BG140" s="161">
        <f>IF(N140="zákl. přenesená",J140,0)</f>
        <v>0</v>
      </c>
      <c r="BH140" s="161">
        <f>IF(N140="sníž. přenesená",J140,0)</f>
        <v>0</v>
      </c>
      <c r="BI140" s="161">
        <f>IF(N140="nulová",J140,0)</f>
        <v>0</v>
      </c>
      <c r="BJ140" s="18" t="s">
        <v>141</v>
      </c>
      <c r="BK140" s="161">
        <f>ROUND(I140*H140,2)</f>
        <v>0</v>
      </c>
      <c r="BL140" s="18" t="s">
        <v>140</v>
      </c>
      <c r="BM140" s="160" t="s">
        <v>197</v>
      </c>
    </row>
    <row r="141" spans="1:65" s="2" customFormat="1" ht="19.5">
      <c r="A141" s="33"/>
      <c r="B141" s="34"/>
      <c r="C141" s="33"/>
      <c r="D141" s="162" t="s">
        <v>148</v>
      </c>
      <c r="E141" s="33"/>
      <c r="F141" s="163" t="s">
        <v>198</v>
      </c>
      <c r="G141" s="33"/>
      <c r="H141" s="33"/>
      <c r="I141" s="88"/>
      <c r="J141" s="33"/>
      <c r="K141" s="33"/>
      <c r="L141" s="34"/>
      <c r="M141" s="164"/>
      <c r="N141" s="165"/>
      <c r="O141" s="54"/>
      <c r="P141" s="54"/>
      <c r="Q141" s="54"/>
      <c r="R141" s="54"/>
      <c r="S141" s="54"/>
      <c r="T141" s="55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8" t="s">
        <v>148</v>
      </c>
      <c r="AU141" s="18" t="s">
        <v>141</v>
      </c>
    </row>
    <row r="142" spans="1:65" s="2" customFormat="1" ht="16.5" customHeight="1">
      <c r="A142" s="33"/>
      <c r="B142" s="148"/>
      <c r="C142" s="149" t="s">
        <v>26</v>
      </c>
      <c r="D142" s="149" t="s">
        <v>136</v>
      </c>
      <c r="E142" s="150" t="s">
        <v>199</v>
      </c>
      <c r="F142" s="151" t="s">
        <v>200</v>
      </c>
      <c r="G142" s="152" t="s">
        <v>145</v>
      </c>
      <c r="H142" s="153">
        <v>0.13500000000000001</v>
      </c>
      <c r="I142" s="154"/>
      <c r="J142" s="155">
        <f>ROUND(I142*H142,2)</f>
        <v>0</v>
      </c>
      <c r="K142" s="151" t="s">
        <v>146</v>
      </c>
      <c r="L142" s="34"/>
      <c r="M142" s="156" t="s">
        <v>3</v>
      </c>
      <c r="N142" s="157" t="s">
        <v>47</v>
      </c>
      <c r="O142" s="54"/>
      <c r="P142" s="158">
        <f>O142*H142</f>
        <v>0</v>
      </c>
      <c r="Q142" s="158">
        <v>0.46046999999999999</v>
      </c>
      <c r="R142" s="158">
        <f>Q142*H142</f>
        <v>6.2163450000000002E-2</v>
      </c>
      <c r="S142" s="158">
        <v>0</v>
      </c>
      <c r="T142" s="159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0" t="s">
        <v>140</v>
      </c>
      <c r="AT142" s="160" t="s">
        <v>136</v>
      </c>
      <c r="AU142" s="160" t="s">
        <v>141</v>
      </c>
      <c r="AY142" s="18" t="s">
        <v>134</v>
      </c>
      <c r="BE142" s="161">
        <f>IF(N142="základní",J142,0)</f>
        <v>0</v>
      </c>
      <c r="BF142" s="161">
        <f>IF(N142="snížená",J142,0)</f>
        <v>0</v>
      </c>
      <c r="BG142" s="161">
        <f>IF(N142="zákl. přenesená",J142,0)</f>
        <v>0</v>
      </c>
      <c r="BH142" s="161">
        <f>IF(N142="sníž. přenesená",J142,0)</f>
        <v>0</v>
      </c>
      <c r="BI142" s="161">
        <f>IF(N142="nulová",J142,0)</f>
        <v>0</v>
      </c>
      <c r="BJ142" s="18" t="s">
        <v>141</v>
      </c>
      <c r="BK142" s="161">
        <f>ROUND(I142*H142,2)</f>
        <v>0</v>
      </c>
      <c r="BL142" s="18" t="s">
        <v>140</v>
      </c>
      <c r="BM142" s="160" t="s">
        <v>201</v>
      </c>
    </row>
    <row r="143" spans="1:65" s="2" customFormat="1" ht="19.5">
      <c r="A143" s="33"/>
      <c r="B143" s="34"/>
      <c r="C143" s="33"/>
      <c r="D143" s="162" t="s">
        <v>148</v>
      </c>
      <c r="E143" s="33"/>
      <c r="F143" s="163" t="s">
        <v>202</v>
      </c>
      <c r="G143" s="33"/>
      <c r="H143" s="33"/>
      <c r="I143" s="88"/>
      <c r="J143" s="33"/>
      <c r="K143" s="33"/>
      <c r="L143" s="34"/>
      <c r="M143" s="164"/>
      <c r="N143" s="165"/>
      <c r="O143" s="54"/>
      <c r="P143" s="54"/>
      <c r="Q143" s="54"/>
      <c r="R143" s="54"/>
      <c r="S143" s="54"/>
      <c r="T143" s="55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8" t="s">
        <v>148</v>
      </c>
      <c r="AU143" s="18" t="s">
        <v>141</v>
      </c>
    </row>
    <row r="144" spans="1:65" s="15" customFormat="1" ht="11.25">
      <c r="B144" s="182"/>
      <c r="D144" s="162" t="s">
        <v>150</v>
      </c>
      <c r="E144" s="183" t="s">
        <v>3</v>
      </c>
      <c r="F144" s="184" t="s">
        <v>203</v>
      </c>
      <c r="H144" s="183" t="s">
        <v>3</v>
      </c>
      <c r="I144" s="185"/>
      <c r="L144" s="182"/>
      <c r="M144" s="186"/>
      <c r="N144" s="187"/>
      <c r="O144" s="187"/>
      <c r="P144" s="187"/>
      <c r="Q144" s="187"/>
      <c r="R144" s="187"/>
      <c r="S144" s="187"/>
      <c r="T144" s="188"/>
      <c r="AT144" s="183" t="s">
        <v>150</v>
      </c>
      <c r="AU144" s="183" t="s">
        <v>141</v>
      </c>
      <c r="AV144" s="15" t="s">
        <v>22</v>
      </c>
      <c r="AW144" s="15" t="s">
        <v>36</v>
      </c>
      <c r="AX144" s="15" t="s">
        <v>75</v>
      </c>
      <c r="AY144" s="183" t="s">
        <v>134</v>
      </c>
    </row>
    <row r="145" spans="1:65" s="15" customFormat="1" ht="11.25">
      <c r="B145" s="182"/>
      <c r="D145" s="162" t="s">
        <v>150</v>
      </c>
      <c r="E145" s="183" t="s">
        <v>3</v>
      </c>
      <c r="F145" s="184" t="s">
        <v>204</v>
      </c>
      <c r="H145" s="183" t="s">
        <v>3</v>
      </c>
      <c r="I145" s="185"/>
      <c r="L145" s="182"/>
      <c r="M145" s="186"/>
      <c r="N145" s="187"/>
      <c r="O145" s="187"/>
      <c r="P145" s="187"/>
      <c r="Q145" s="187"/>
      <c r="R145" s="187"/>
      <c r="S145" s="187"/>
      <c r="T145" s="188"/>
      <c r="AT145" s="183" t="s">
        <v>150</v>
      </c>
      <c r="AU145" s="183" t="s">
        <v>141</v>
      </c>
      <c r="AV145" s="15" t="s">
        <v>22</v>
      </c>
      <c r="AW145" s="15" t="s">
        <v>36</v>
      </c>
      <c r="AX145" s="15" t="s">
        <v>75</v>
      </c>
      <c r="AY145" s="183" t="s">
        <v>134</v>
      </c>
    </row>
    <row r="146" spans="1:65" s="13" customFormat="1" ht="11.25">
      <c r="B146" s="166"/>
      <c r="D146" s="162" t="s">
        <v>150</v>
      </c>
      <c r="E146" s="167" t="s">
        <v>3</v>
      </c>
      <c r="F146" s="168" t="s">
        <v>205</v>
      </c>
      <c r="H146" s="169">
        <v>0.13500000000000001</v>
      </c>
      <c r="I146" s="170"/>
      <c r="L146" s="166"/>
      <c r="M146" s="171"/>
      <c r="N146" s="172"/>
      <c r="O146" s="172"/>
      <c r="P146" s="172"/>
      <c r="Q146" s="172"/>
      <c r="R146" s="172"/>
      <c r="S146" s="172"/>
      <c r="T146" s="173"/>
      <c r="AT146" s="167" t="s">
        <v>150</v>
      </c>
      <c r="AU146" s="167" t="s">
        <v>141</v>
      </c>
      <c r="AV146" s="13" t="s">
        <v>141</v>
      </c>
      <c r="AW146" s="13" t="s">
        <v>36</v>
      </c>
      <c r="AX146" s="13" t="s">
        <v>22</v>
      </c>
      <c r="AY146" s="167" t="s">
        <v>134</v>
      </c>
    </row>
    <row r="147" spans="1:65" s="2" customFormat="1" ht="16.5" customHeight="1">
      <c r="A147" s="33"/>
      <c r="B147" s="148"/>
      <c r="C147" s="149" t="s">
        <v>206</v>
      </c>
      <c r="D147" s="149" t="s">
        <v>136</v>
      </c>
      <c r="E147" s="150" t="s">
        <v>207</v>
      </c>
      <c r="F147" s="151" t="s">
        <v>208</v>
      </c>
      <c r="G147" s="152" t="s">
        <v>183</v>
      </c>
      <c r="H147" s="153">
        <v>1</v>
      </c>
      <c r="I147" s="154"/>
      <c r="J147" s="155">
        <f>ROUND(I147*H147,2)</f>
        <v>0</v>
      </c>
      <c r="K147" s="151" t="s">
        <v>146</v>
      </c>
      <c r="L147" s="34"/>
      <c r="M147" s="156" t="s">
        <v>3</v>
      </c>
      <c r="N147" s="157" t="s">
        <v>47</v>
      </c>
      <c r="O147" s="54"/>
      <c r="P147" s="158">
        <f>O147*H147</f>
        <v>0</v>
      </c>
      <c r="Q147" s="158">
        <v>0.23458000000000001</v>
      </c>
      <c r="R147" s="158">
        <f>Q147*H147</f>
        <v>0.23458000000000001</v>
      </c>
      <c r="S147" s="158">
        <v>0</v>
      </c>
      <c r="T147" s="159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0" t="s">
        <v>140</v>
      </c>
      <c r="AT147" s="160" t="s">
        <v>136</v>
      </c>
      <c r="AU147" s="160" t="s">
        <v>141</v>
      </c>
      <c r="AY147" s="18" t="s">
        <v>134</v>
      </c>
      <c r="BE147" s="161">
        <f>IF(N147="základní",J147,0)</f>
        <v>0</v>
      </c>
      <c r="BF147" s="161">
        <f>IF(N147="snížená",J147,0)</f>
        <v>0</v>
      </c>
      <c r="BG147" s="161">
        <f>IF(N147="zákl. přenesená",J147,0)</f>
        <v>0</v>
      </c>
      <c r="BH147" s="161">
        <f>IF(N147="sníž. přenesená",J147,0)</f>
        <v>0</v>
      </c>
      <c r="BI147" s="161">
        <f>IF(N147="nulová",J147,0)</f>
        <v>0</v>
      </c>
      <c r="BJ147" s="18" t="s">
        <v>141</v>
      </c>
      <c r="BK147" s="161">
        <f>ROUND(I147*H147,2)</f>
        <v>0</v>
      </c>
      <c r="BL147" s="18" t="s">
        <v>140</v>
      </c>
      <c r="BM147" s="160" t="s">
        <v>209</v>
      </c>
    </row>
    <row r="148" spans="1:65" s="2" customFormat="1" ht="19.5">
      <c r="A148" s="33"/>
      <c r="B148" s="34"/>
      <c r="C148" s="33"/>
      <c r="D148" s="162" t="s">
        <v>148</v>
      </c>
      <c r="E148" s="33"/>
      <c r="F148" s="163" t="s">
        <v>210</v>
      </c>
      <c r="G148" s="33"/>
      <c r="H148" s="33"/>
      <c r="I148" s="88"/>
      <c r="J148" s="33"/>
      <c r="K148" s="33"/>
      <c r="L148" s="34"/>
      <c r="M148" s="164"/>
      <c r="N148" s="165"/>
      <c r="O148" s="54"/>
      <c r="P148" s="54"/>
      <c r="Q148" s="54"/>
      <c r="R148" s="54"/>
      <c r="S148" s="54"/>
      <c r="T148" s="55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T148" s="18" t="s">
        <v>148</v>
      </c>
      <c r="AU148" s="18" t="s">
        <v>141</v>
      </c>
    </row>
    <row r="149" spans="1:65" s="13" customFormat="1" ht="11.25">
      <c r="B149" s="166"/>
      <c r="D149" s="162" t="s">
        <v>150</v>
      </c>
      <c r="E149" s="167" t="s">
        <v>3</v>
      </c>
      <c r="F149" s="168" t="s">
        <v>211</v>
      </c>
      <c r="H149" s="169">
        <v>1</v>
      </c>
      <c r="I149" s="170"/>
      <c r="L149" s="166"/>
      <c r="M149" s="171"/>
      <c r="N149" s="172"/>
      <c r="O149" s="172"/>
      <c r="P149" s="172"/>
      <c r="Q149" s="172"/>
      <c r="R149" s="172"/>
      <c r="S149" s="172"/>
      <c r="T149" s="173"/>
      <c r="AT149" s="167" t="s">
        <v>150</v>
      </c>
      <c r="AU149" s="167" t="s">
        <v>141</v>
      </c>
      <c r="AV149" s="13" t="s">
        <v>141</v>
      </c>
      <c r="AW149" s="13" t="s">
        <v>36</v>
      </c>
      <c r="AX149" s="13" t="s">
        <v>22</v>
      </c>
      <c r="AY149" s="167" t="s">
        <v>134</v>
      </c>
    </row>
    <row r="150" spans="1:65" s="12" customFormat="1" ht="22.9" customHeight="1">
      <c r="B150" s="135"/>
      <c r="D150" s="136" t="s">
        <v>74</v>
      </c>
      <c r="E150" s="146" t="s">
        <v>212</v>
      </c>
      <c r="F150" s="146" t="s">
        <v>213</v>
      </c>
      <c r="I150" s="138"/>
      <c r="J150" s="147">
        <f>BK150</f>
        <v>0</v>
      </c>
      <c r="L150" s="135"/>
      <c r="M150" s="140"/>
      <c r="N150" s="141"/>
      <c r="O150" s="141"/>
      <c r="P150" s="142">
        <f>SUM(P151:P179)</f>
        <v>0</v>
      </c>
      <c r="Q150" s="141"/>
      <c r="R150" s="142">
        <f>SUM(R151:R179)</f>
        <v>1.96123</v>
      </c>
      <c r="S150" s="141"/>
      <c r="T150" s="143">
        <f>SUM(T151:T179)</f>
        <v>0</v>
      </c>
      <c r="AR150" s="136" t="s">
        <v>22</v>
      </c>
      <c r="AT150" s="144" t="s">
        <v>74</v>
      </c>
      <c r="AU150" s="144" t="s">
        <v>22</v>
      </c>
      <c r="AY150" s="136" t="s">
        <v>134</v>
      </c>
      <c r="BK150" s="145">
        <f>SUM(BK151:BK179)</f>
        <v>0</v>
      </c>
    </row>
    <row r="151" spans="1:65" s="2" customFormat="1" ht="16.5" customHeight="1">
      <c r="A151" s="33"/>
      <c r="B151" s="148"/>
      <c r="C151" s="149" t="s">
        <v>214</v>
      </c>
      <c r="D151" s="149" t="s">
        <v>136</v>
      </c>
      <c r="E151" s="150" t="s">
        <v>215</v>
      </c>
      <c r="F151" s="151" t="s">
        <v>216</v>
      </c>
      <c r="G151" s="152" t="s">
        <v>183</v>
      </c>
      <c r="H151" s="153">
        <v>74.894999999999996</v>
      </c>
      <c r="I151" s="154"/>
      <c r="J151" s="155">
        <f>ROUND(I151*H151,2)</f>
        <v>0</v>
      </c>
      <c r="K151" s="151" t="s">
        <v>3</v>
      </c>
      <c r="L151" s="34"/>
      <c r="M151" s="156" t="s">
        <v>3</v>
      </c>
      <c r="N151" s="157" t="s">
        <v>47</v>
      </c>
      <c r="O151" s="54"/>
      <c r="P151" s="158">
        <f>O151*H151</f>
        <v>0</v>
      </c>
      <c r="Q151" s="158">
        <v>0.02</v>
      </c>
      <c r="R151" s="158">
        <f>Q151*H151</f>
        <v>1.4979</v>
      </c>
      <c r="S151" s="158">
        <v>0</v>
      </c>
      <c r="T151" s="159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0" t="s">
        <v>140</v>
      </c>
      <c r="AT151" s="160" t="s">
        <v>136</v>
      </c>
      <c r="AU151" s="160" t="s">
        <v>141</v>
      </c>
      <c r="AY151" s="18" t="s">
        <v>134</v>
      </c>
      <c r="BE151" s="161">
        <f>IF(N151="základní",J151,0)</f>
        <v>0</v>
      </c>
      <c r="BF151" s="161">
        <f>IF(N151="snížená",J151,0)</f>
        <v>0</v>
      </c>
      <c r="BG151" s="161">
        <f>IF(N151="zákl. přenesená",J151,0)</f>
        <v>0</v>
      </c>
      <c r="BH151" s="161">
        <f>IF(N151="sníž. přenesená",J151,0)</f>
        <v>0</v>
      </c>
      <c r="BI151" s="161">
        <f>IF(N151="nulová",J151,0)</f>
        <v>0</v>
      </c>
      <c r="BJ151" s="18" t="s">
        <v>141</v>
      </c>
      <c r="BK151" s="161">
        <f>ROUND(I151*H151,2)</f>
        <v>0</v>
      </c>
      <c r="BL151" s="18" t="s">
        <v>140</v>
      </c>
      <c r="BM151" s="160" t="s">
        <v>217</v>
      </c>
    </row>
    <row r="152" spans="1:65" s="15" customFormat="1" ht="11.25">
      <c r="B152" s="182"/>
      <c r="D152" s="162" t="s">
        <v>150</v>
      </c>
      <c r="E152" s="183" t="s">
        <v>3</v>
      </c>
      <c r="F152" s="184" t="s">
        <v>218</v>
      </c>
      <c r="H152" s="183" t="s">
        <v>3</v>
      </c>
      <c r="I152" s="185"/>
      <c r="L152" s="182"/>
      <c r="M152" s="186"/>
      <c r="N152" s="187"/>
      <c r="O152" s="187"/>
      <c r="P152" s="187"/>
      <c r="Q152" s="187"/>
      <c r="R152" s="187"/>
      <c r="S152" s="187"/>
      <c r="T152" s="188"/>
      <c r="AT152" s="183" t="s">
        <v>150</v>
      </c>
      <c r="AU152" s="183" t="s">
        <v>141</v>
      </c>
      <c r="AV152" s="15" t="s">
        <v>22</v>
      </c>
      <c r="AW152" s="15" t="s">
        <v>36</v>
      </c>
      <c r="AX152" s="15" t="s">
        <v>75</v>
      </c>
      <c r="AY152" s="183" t="s">
        <v>134</v>
      </c>
    </row>
    <row r="153" spans="1:65" s="15" customFormat="1" ht="11.25">
      <c r="B153" s="182"/>
      <c r="D153" s="162" t="s">
        <v>150</v>
      </c>
      <c r="E153" s="183" t="s">
        <v>3</v>
      </c>
      <c r="F153" s="184" t="s">
        <v>219</v>
      </c>
      <c r="H153" s="183" t="s">
        <v>3</v>
      </c>
      <c r="I153" s="185"/>
      <c r="L153" s="182"/>
      <c r="M153" s="186"/>
      <c r="N153" s="187"/>
      <c r="O153" s="187"/>
      <c r="P153" s="187"/>
      <c r="Q153" s="187"/>
      <c r="R153" s="187"/>
      <c r="S153" s="187"/>
      <c r="T153" s="188"/>
      <c r="AT153" s="183" t="s">
        <v>150</v>
      </c>
      <c r="AU153" s="183" t="s">
        <v>141</v>
      </c>
      <c r="AV153" s="15" t="s">
        <v>22</v>
      </c>
      <c r="AW153" s="15" t="s">
        <v>36</v>
      </c>
      <c r="AX153" s="15" t="s">
        <v>75</v>
      </c>
      <c r="AY153" s="183" t="s">
        <v>134</v>
      </c>
    </row>
    <row r="154" spans="1:65" s="15" customFormat="1" ht="11.25">
      <c r="B154" s="182"/>
      <c r="D154" s="162" t="s">
        <v>150</v>
      </c>
      <c r="E154" s="183" t="s">
        <v>3</v>
      </c>
      <c r="F154" s="184" t="s">
        <v>220</v>
      </c>
      <c r="H154" s="183" t="s">
        <v>3</v>
      </c>
      <c r="I154" s="185"/>
      <c r="L154" s="182"/>
      <c r="M154" s="186"/>
      <c r="N154" s="187"/>
      <c r="O154" s="187"/>
      <c r="P154" s="187"/>
      <c r="Q154" s="187"/>
      <c r="R154" s="187"/>
      <c r="S154" s="187"/>
      <c r="T154" s="188"/>
      <c r="AT154" s="183" t="s">
        <v>150</v>
      </c>
      <c r="AU154" s="183" t="s">
        <v>141</v>
      </c>
      <c r="AV154" s="15" t="s">
        <v>22</v>
      </c>
      <c r="AW154" s="15" t="s">
        <v>36</v>
      </c>
      <c r="AX154" s="15" t="s">
        <v>75</v>
      </c>
      <c r="AY154" s="183" t="s">
        <v>134</v>
      </c>
    </row>
    <row r="155" spans="1:65" s="15" customFormat="1" ht="11.25">
      <c r="B155" s="182"/>
      <c r="D155" s="162" t="s">
        <v>150</v>
      </c>
      <c r="E155" s="183" t="s">
        <v>3</v>
      </c>
      <c r="F155" s="184" t="s">
        <v>221</v>
      </c>
      <c r="H155" s="183" t="s">
        <v>3</v>
      </c>
      <c r="I155" s="185"/>
      <c r="L155" s="182"/>
      <c r="M155" s="186"/>
      <c r="N155" s="187"/>
      <c r="O155" s="187"/>
      <c r="P155" s="187"/>
      <c r="Q155" s="187"/>
      <c r="R155" s="187"/>
      <c r="S155" s="187"/>
      <c r="T155" s="188"/>
      <c r="AT155" s="183" t="s">
        <v>150</v>
      </c>
      <c r="AU155" s="183" t="s">
        <v>141</v>
      </c>
      <c r="AV155" s="15" t="s">
        <v>22</v>
      </c>
      <c r="AW155" s="15" t="s">
        <v>36</v>
      </c>
      <c r="AX155" s="15" t="s">
        <v>75</v>
      </c>
      <c r="AY155" s="183" t="s">
        <v>134</v>
      </c>
    </row>
    <row r="156" spans="1:65" s="15" customFormat="1" ht="11.25">
      <c r="B156" s="182"/>
      <c r="D156" s="162" t="s">
        <v>150</v>
      </c>
      <c r="E156" s="183" t="s">
        <v>3</v>
      </c>
      <c r="F156" s="184" t="s">
        <v>222</v>
      </c>
      <c r="H156" s="183" t="s">
        <v>3</v>
      </c>
      <c r="I156" s="185"/>
      <c r="L156" s="182"/>
      <c r="M156" s="186"/>
      <c r="N156" s="187"/>
      <c r="O156" s="187"/>
      <c r="P156" s="187"/>
      <c r="Q156" s="187"/>
      <c r="R156" s="187"/>
      <c r="S156" s="187"/>
      <c r="T156" s="188"/>
      <c r="AT156" s="183" t="s">
        <v>150</v>
      </c>
      <c r="AU156" s="183" t="s">
        <v>141</v>
      </c>
      <c r="AV156" s="15" t="s">
        <v>22</v>
      </c>
      <c r="AW156" s="15" t="s">
        <v>36</v>
      </c>
      <c r="AX156" s="15" t="s">
        <v>75</v>
      </c>
      <c r="AY156" s="183" t="s">
        <v>134</v>
      </c>
    </row>
    <row r="157" spans="1:65" s="15" customFormat="1" ht="11.25">
      <c r="B157" s="182"/>
      <c r="D157" s="162" t="s">
        <v>150</v>
      </c>
      <c r="E157" s="183" t="s">
        <v>3</v>
      </c>
      <c r="F157" s="184" t="s">
        <v>223</v>
      </c>
      <c r="H157" s="183" t="s">
        <v>3</v>
      </c>
      <c r="I157" s="185"/>
      <c r="L157" s="182"/>
      <c r="M157" s="186"/>
      <c r="N157" s="187"/>
      <c r="O157" s="187"/>
      <c r="P157" s="187"/>
      <c r="Q157" s="187"/>
      <c r="R157" s="187"/>
      <c r="S157" s="187"/>
      <c r="T157" s="188"/>
      <c r="AT157" s="183" t="s">
        <v>150</v>
      </c>
      <c r="AU157" s="183" t="s">
        <v>141</v>
      </c>
      <c r="AV157" s="15" t="s">
        <v>22</v>
      </c>
      <c r="AW157" s="15" t="s">
        <v>36</v>
      </c>
      <c r="AX157" s="15" t="s">
        <v>75</v>
      </c>
      <c r="AY157" s="183" t="s">
        <v>134</v>
      </c>
    </row>
    <row r="158" spans="1:65" s="15" customFormat="1" ht="11.25">
      <c r="B158" s="182"/>
      <c r="D158" s="162" t="s">
        <v>150</v>
      </c>
      <c r="E158" s="183" t="s">
        <v>3</v>
      </c>
      <c r="F158" s="184" t="s">
        <v>224</v>
      </c>
      <c r="H158" s="183" t="s">
        <v>3</v>
      </c>
      <c r="I158" s="185"/>
      <c r="L158" s="182"/>
      <c r="M158" s="186"/>
      <c r="N158" s="187"/>
      <c r="O158" s="187"/>
      <c r="P158" s="187"/>
      <c r="Q158" s="187"/>
      <c r="R158" s="187"/>
      <c r="S158" s="187"/>
      <c r="T158" s="188"/>
      <c r="AT158" s="183" t="s">
        <v>150</v>
      </c>
      <c r="AU158" s="183" t="s">
        <v>141</v>
      </c>
      <c r="AV158" s="15" t="s">
        <v>22</v>
      </c>
      <c r="AW158" s="15" t="s">
        <v>36</v>
      </c>
      <c r="AX158" s="15" t="s">
        <v>75</v>
      </c>
      <c r="AY158" s="183" t="s">
        <v>134</v>
      </c>
    </row>
    <row r="159" spans="1:65" s="15" customFormat="1" ht="11.25">
      <c r="B159" s="182"/>
      <c r="D159" s="162" t="s">
        <v>150</v>
      </c>
      <c r="E159" s="183" t="s">
        <v>3</v>
      </c>
      <c r="F159" s="184" t="s">
        <v>225</v>
      </c>
      <c r="H159" s="183" t="s">
        <v>3</v>
      </c>
      <c r="I159" s="185"/>
      <c r="L159" s="182"/>
      <c r="M159" s="186"/>
      <c r="N159" s="187"/>
      <c r="O159" s="187"/>
      <c r="P159" s="187"/>
      <c r="Q159" s="187"/>
      <c r="R159" s="187"/>
      <c r="S159" s="187"/>
      <c r="T159" s="188"/>
      <c r="AT159" s="183" t="s">
        <v>150</v>
      </c>
      <c r="AU159" s="183" t="s">
        <v>141</v>
      </c>
      <c r="AV159" s="15" t="s">
        <v>22</v>
      </c>
      <c r="AW159" s="15" t="s">
        <v>36</v>
      </c>
      <c r="AX159" s="15" t="s">
        <v>75</v>
      </c>
      <c r="AY159" s="183" t="s">
        <v>134</v>
      </c>
    </row>
    <row r="160" spans="1:65" s="13" customFormat="1" ht="11.25">
      <c r="B160" s="166"/>
      <c r="D160" s="162" t="s">
        <v>150</v>
      </c>
      <c r="E160" s="167" t="s">
        <v>3</v>
      </c>
      <c r="F160" s="168" t="s">
        <v>226</v>
      </c>
      <c r="H160" s="169">
        <v>74.894999999999996</v>
      </c>
      <c r="I160" s="170"/>
      <c r="L160" s="166"/>
      <c r="M160" s="171"/>
      <c r="N160" s="172"/>
      <c r="O160" s="172"/>
      <c r="P160" s="172"/>
      <c r="Q160" s="172"/>
      <c r="R160" s="172"/>
      <c r="S160" s="172"/>
      <c r="T160" s="173"/>
      <c r="AT160" s="167" t="s">
        <v>150</v>
      </c>
      <c r="AU160" s="167" t="s">
        <v>141</v>
      </c>
      <c r="AV160" s="13" t="s">
        <v>141</v>
      </c>
      <c r="AW160" s="13" t="s">
        <v>36</v>
      </c>
      <c r="AX160" s="13" t="s">
        <v>22</v>
      </c>
      <c r="AY160" s="167" t="s">
        <v>134</v>
      </c>
    </row>
    <row r="161" spans="1:65" s="2" customFormat="1" ht="16.5" customHeight="1">
      <c r="A161" s="33"/>
      <c r="B161" s="148"/>
      <c r="C161" s="149" t="s">
        <v>227</v>
      </c>
      <c r="D161" s="149" t="s">
        <v>136</v>
      </c>
      <c r="E161" s="150" t="s">
        <v>228</v>
      </c>
      <c r="F161" s="151" t="s">
        <v>229</v>
      </c>
      <c r="G161" s="152" t="s">
        <v>183</v>
      </c>
      <c r="H161" s="153">
        <v>4</v>
      </c>
      <c r="I161" s="154"/>
      <c r="J161" s="155">
        <f>ROUND(I161*H161,2)</f>
        <v>0</v>
      </c>
      <c r="K161" s="151" t="s">
        <v>146</v>
      </c>
      <c r="L161" s="34"/>
      <c r="M161" s="156" t="s">
        <v>3</v>
      </c>
      <c r="N161" s="157" t="s">
        <v>47</v>
      </c>
      <c r="O161" s="54"/>
      <c r="P161" s="158">
        <f>O161*H161</f>
        <v>0</v>
      </c>
      <c r="Q161" s="158">
        <v>4.8900000000000002E-3</v>
      </c>
      <c r="R161" s="158">
        <f>Q161*H161</f>
        <v>1.9560000000000001E-2</v>
      </c>
      <c r="S161" s="158">
        <v>0</v>
      </c>
      <c r="T161" s="159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0" t="s">
        <v>140</v>
      </c>
      <c r="AT161" s="160" t="s">
        <v>136</v>
      </c>
      <c r="AU161" s="160" t="s">
        <v>141</v>
      </c>
      <c r="AY161" s="18" t="s">
        <v>134</v>
      </c>
      <c r="BE161" s="161">
        <f>IF(N161="základní",J161,0)</f>
        <v>0</v>
      </c>
      <c r="BF161" s="161">
        <f>IF(N161="snížená",J161,0)</f>
        <v>0</v>
      </c>
      <c r="BG161" s="161">
        <f>IF(N161="zákl. přenesená",J161,0)</f>
        <v>0</v>
      </c>
      <c r="BH161" s="161">
        <f>IF(N161="sníž. přenesená",J161,0)</f>
        <v>0</v>
      </c>
      <c r="BI161" s="161">
        <f>IF(N161="nulová",J161,0)</f>
        <v>0</v>
      </c>
      <c r="BJ161" s="18" t="s">
        <v>141</v>
      </c>
      <c r="BK161" s="161">
        <f>ROUND(I161*H161,2)</f>
        <v>0</v>
      </c>
      <c r="BL161" s="18" t="s">
        <v>140</v>
      </c>
      <c r="BM161" s="160" t="s">
        <v>230</v>
      </c>
    </row>
    <row r="162" spans="1:65" s="2" customFormat="1" ht="11.25">
      <c r="A162" s="33"/>
      <c r="B162" s="34"/>
      <c r="C162" s="33"/>
      <c r="D162" s="162" t="s">
        <v>148</v>
      </c>
      <c r="E162" s="33"/>
      <c r="F162" s="163" t="s">
        <v>229</v>
      </c>
      <c r="G162" s="33"/>
      <c r="H162" s="33"/>
      <c r="I162" s="88"/>
      <c r="J162" s="33"/>
      <c r="K162" s="33"/>
      <c r="L162" s="34"/>
      <c r="M162" s="164"/>
      <c r="N162" s="165"/>
      <c r="O162" s="54"/>
      <c r="P162" s="54"/>
      <c r="Q162" s="54"/>
      <c r="R162" s="54"/>
      <c r="S162" s="54"/>
      <c r="T162" s="55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T162" s="18" t="s">
        <v>148</v>
      </c>
      <c r="AU162" s="18" t="s">
        <v>141</v>
      </c>
    </row>
    <row r="163" spans="1:65" s="15" customFormat="1" ht="11.25">
      <c r="B163" s="182"/>
      <c r="D163" s="162" t="s">
        <v>150</v>
      </c>
      <c r="E163" s="183" t="s">
        <v>3</v>
      </c>
      <c r="F163" s="184" t="s">
        <v>203</v>
      </c>
      <c r="H163" s="183" t="s">
        <v>3</v>
      </c>
      <c r="I163" s="185"/>
      <c r="L163" s="182"/>
      <c r="M163" s="186"/>
      <c r="N163" s="187"/>
      <c r="O163" s="187"/>
      <c r="P163" s="187"/>
      <c r="Q163" s="187"/>
      <c r="R163" s="187"/>
      <c r="S163" s="187"/>
      <c r="T163" s="188"/>
      <c r="AT163" s="183" t="s">
        <v>150</v>
      </c>
      <c r="AU163" s="183" t="s">
        <v>141</v>
      </c>
      <c r="AV163" s="15" t="s">
        <v>22</v>
      </c>
      <c r="AW163" s="15" t="s">
        <v>36</v>
      </c>
      <c r="AX163" s="15" t="s">
        <v>75</v>
      </c>
      <c r="AY163" s="183" t="s">
        <v>134</v>
      </c>
    </row>
    <row r="164" spans="1:65" s="13" customFormat="1" ht="11.25">
      <c r="B164" s="166"/>
      <c r="D164" s="162" t="s">
        <v>150</v>
      </c>
      <c r="E164" s="167" t="s">
        <v>3</v>
      </c>
      <c r="F164" s="168" t="s">
        <v>231</v>
      </c>
      <c r="H164" s="169">
        <v>4</v>
      </c>
      <c r="I164" s="170"/>
      <c r="L164" s="166"/>
      <c r="M164" s="171"/>
      <c r="N164" s="172"/>
      <c r="O164" s="172"/>
      <c r="P164" s="172"/>
      <c r="Q164" s="172"/>
      <c r="R164" s="172"/>
      <c r="S164" s="172"/>
      <c r="T164" s="173"/>
      <c r="AT164" s="167" t="s">
        <v>150</v>
      </c>
      <c r="AU164" s="167" t="s">
        <v>141</v>
      </c>
      <c r="AV164" s="13" t="s">
        <v>141</v>
      </c>
      <c r="AW164" s="13" t="s">
        <v>36</v>
      </c>
      <c r="AX164" s="13" t="s">
        <v>22</v>
      </c>
      <c r="AY164" s="167" t="s">
        <v>134</v>
      </c>
    </row>
    <row r="165" spans="1:65" s="2" customFormat="1" ht="16.5" customHeight="1">
      <c r="A165" s="33"/>
      <c r="B165" s="148"/>
      <c r="C165" s="149" t="s">
        <v>232</v>
      </c>
      <c r="D165" s="149" t="s">
        <v>136</v>
      </c>
      <c r="E165" s="150" t="s">
        <v>233</v>
      </c>
      <c r="F165" s="151" t="s">
        <v>234</v>
      </c>
      <c r="G165" s="152" t="s">
        <v>183</v>
      </c>
      <c r="H165" s="153">
        <v>4</v>
      </c>
      <c r="I165" s="154"/>
      <c r="J165" s="155">
        <f>ROUND(I165*H165,2)</f>
        <v>0</v>
      </c>
      <c r="K165" s="151" t="s">
        <v>146</v>
      </c>
      <c r="L165" s="34"/>
      <c r="M165" s="156" t="s">
        <v>3</v>
      </c>
      <c r="N165" s="157" t="s">
        <v>47</v>
      </c>
      <c r="O165" s="54"/>
      <c r="P165" s="158">
        <f>O165*H165</f>
        <v>0</v>
      </c>
      <c r="Q165" s="158">
        <v>3.3579999999999999E-2</v>
      </c>
      <c r="R165" s="158">
        <f>Q165*H165</f>
        <v>0.13431999999999999</v>
      </c>
      <c r="S165" s="158">
        <v>0</v>
      </c>
      <c r="T165" s="159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0" t="s">
        <v>140</v>
      </c>
      <c r="AT165" s="160" t="s">
        <v>136</v>
      </c>
      <c r="AU165" s="160" t="s">
        <v>141</v>
      </c>
      <c r="AY165" s="18" t="s">
        <v>134</v>
      </c>
      <c r="BE165" s="161">
        <f>IF(N165="základní",J165,0)</f>
        <v>0</v>
      </c>
      <c r="BF165" s="161">
        <f>IF(N165="snížená",J165,0)</f>
        <v>0</v>
      </c>
      <c r="BG165" s="161">
        <f>IF(N165="zákl. přenesená",J165,0)</f>
        <v>0</v>
      </c>
      <c r="BH165" s="161">
        <f>IF(N165="sníž. přenesená",J165,0)</f>
        <v>0</v>
      </c>
      <c r="BI165" s="161">
        <f>IF(N165="nulová",J165,0)</f>
        <v>0</v>
      </c>
      <c r="BJ165" s="18" t="s">
        <v>141</v>
      </c>
      <c r="BK165" s="161">
        <f>ROUND(I165*H165,2)</f>
        <v>0</v>
      </c>
      <c r="BL165" s="18" t="s">
        <v>140</v>
      </c>
      <c r="BM165" s="160" t="s">
        <v>235</v>
      </c>
    </row>
    <row r="166" spans="1:65" s="2" customFormat="1" ht="11.25">
      <c r="A166" s="33"/>
      <c r="B166" s="34"/>
      <c r="C166" s="33"/>
      <c r="D166" s="162" t="s">
        <v>148</v>
      </c>
      <c r="E166" s="33"/>
      <c r="F166" s="163" t="s">
        <v>234</v>
      </c>
      <c r="G166" s="33"/>
      <c r="H166" s="33"/>
      <c r="I166" s="88"/>
      <c r="J166" s="33"/>
      <c r="K166" s="33"/>
      <c r="L166" s="34"/>
      <c r="M166" s="164"/>
      <c r="N166" s="165"/>
      <c r="O166" s="54"/>
      <c r="P166" s="54"/>
      <c r="Q166" s="54"/>
      <c r="R166" s="54"/>
      <c r="S166" s="54"/>
      <c r="T166" s="55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8" t="s">
        <v>148</v>
      </c>
      <c r="AU166" s="18" t="s">
        <v>141</v>
      </c>
    </row>
    <row r="167" spans="1:65" s="15" customFormat="1" ht="11.25">
      <c r="B167" s="182"/>
      <c r="D167" s="162" t="s">
        <v>150</v>
      </c>
      <c r="E167" s="183" t="s">
        <v>3</v>
      </c>
      <c r="F167" s="184" t="s">
        <v>203</v>
      </c>
      <c r="H167" s="183" t="s">
        <v>3</v>
      </c>
      <c r="I167" s="185"/>
      <c r="L167" s="182"/>
      <c r="M167" s="186"/>
      <c r="N167" s="187"/>
      <c r="O167" s="187"/>
      <c r="P167" s="187"/>
      <c r="Q167" s="187"/>
      <c r="R167" s="187"/>
      <c r="S167" s="187"/>
      <c r="T167" s="188"/>
      <c r="AT167" s="183" t="s">
        <v>150</v>
      </c>
      <c r="AU167" s="183" t="s">
        <v>141</v>
      </c>
      <c r="AV167" s="15" t="s">
        <v>22</v>
      </c>
      <c r="AW167" s="15" t="s">
        <v>36</v>
      </c>
      <c r="AX167" s="15" t="s">
        <v>75</v>
      </c>
      <c r="AY167" s="183" t="s">
        <v>134</v>
      </c>
    </row>
    <row r="168" spans="1:65" s="13" customFormat="1" ht="11.25">
      <c r="B168" s="166"/>
      <c r="D168" s="162" t="s">
        <v>150</v>
      </c>
      <c r="E168" s="167" t="s">
        <v>3</v>
      </c>
      <c r="F168" s="168" t="s">
        <v>231</v>
      </c>
      <c r="H168" s="169">
        <v>4</v>
      </c>
      <c r="I168" s="170"/>
      <c r="L168" s="166"/>
      <c r="M168" s="171"/>
      <c r="N168" s="172"/>
      <c r="O168" s="172"/>
      <c r="P168" s="172"/>
      <c r="Q168" s="172"/>
      <c r="R168" s="172"/>
      <c r="S168" s="172"/>
      <c r="T168" s="173"/>
      <c r="AT168" s="167" t="s">
        <v>150</v>
      </c>
      <c r="AU168" s="167" t="s">
        <v>141</v>
      </c>
      <c r="AV168" s="13" t="s">
        <v>141</v>
      </c>
      <c r="AW168" s="13" t="s">
        <v>36</v>
      </c>
      <c r="AX168" s="13" t="s">
        <v>22</v>
      </c>
      <c r="AY168" s="167" t="s">
        <v>134</v>
      </c>
    </row>
    <row r="169" spans="1:65" s="2" customFormat="1" ht="16.5" customHeight="1">
      <c r="A169" s="33"/>
      <c r="B169" s="148"/>
      <c r="C169" s="149" t="s">
        <v>9</v>
      </c>
      <c r="D169" s="149" t="s">
        <v>136</v>
      </c>
      <c r="E169" s="150" t="s">
        <v>236</v>
      </c>
      <c r="F169" s="151" t="s">
        <v>237</v>
      </c>
      <c r="G169" s="152" t="s">
        <v>191</v>
      </c>
      <c r="H169" s="153">
        <v>206.3</v>
      </c>
      <c r="I169" s="154"/>
      <c r="J169" s="155">
        <f>ROUND(I169*H169,2)</f>
        <v>0</v>
      </c>
      <c r="K169" s="151" t="s">
        <v>146</v>
      </c>
      <c r="L169" s="34"/>
      <c r="M169" s="156" t="s">
        <v>3</v>
      </c>
      <c r="N169" s="157" t="s">
        <v>47</v>
      </c>
      <c r="O169" s="54"/>
      <c r="P169" s="158">
        <f>O169*H169</f>
        <v>0</v>
      </c>
      <c r="Q169" s="158">
        <v>1.5E-3</v>
      </c>
      <c r="R169" s="158">
        <f>Q169*H169</f>
        <v>0.30945</v>
      </c>
      <c r="S169" s="158">
        <v>0</v>
      </c>
      <c r="T169" s="159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0" t="s">
        <v>140</v>
      </c>
      <c r="AT169" s="160" t="s">
        <v>136</v>
      </c>
      <c r="AU169" s="160" t="s">
        <v>141</v>
      </c>
      <c r="AY169" s="18" t="s">
        <v>134</v>
      </c>
      <c r="BE169" s="161">
        <f>IF(N169="základní",J169,0)</f>
        <v>0</v>
      </c>
      <c r="BF169" s="161">
        <f>IF(N169="snížená",J169,0)</f>
        <v>0</v>
      </c>
      <c r="BG169" s="161">
        <f>IF(N169="zákl. přenesená",J169,0)</f>
        <v>0</v>
      </c>
      <c r="BH169" s="161">
        <f>IF(N169="sníž. přenesená",J169,0)</f>
        <v>0</v>
      </c>
      <c r="BI169" s="161">
        <f>IF(N169="nulová",J169,0)</f>
        <v>0</v>
      </c>
      <c r="BJ169" s="18" t="s">
        <v>141</v>
      </c>
      <c r="BK169" s="161">
        <f>ROUND(I169*H169,2)</f>
        <v>0</v>
      </c>
      <c r="BL169" s="18" t="s">
        <v>140</v>
      </c>
      <c r="BM169" s="160" t="s">
        <v>238</v>
      </c>
    </row>
    <row r="170" spans="1:65" s="2" customFormat="1" ht="11.25">
      <c r="A170" s="33"/>
      <c r="B170" s="34"/>
      <c r="C170" s="33"/>
      <c r="D170" s="162" t="s">
        <v>148</v>
      </c>
      <c r="E170" s="33"/>
      <c r="F170" s="163" t="s">
        <v>239</v>
      </c>
      <c r="G170" s="33"/>
      <c r="H170" s="33"/>
      <c r="I170" s="88"/>
      <c r="J170" s="33"/>
      <c r="K170" s="33"/>
      <c r="L170" s="34"/>
      <c r="M170" s="164"/>
      <c r="N170" s="165"/>
      <c r="O170" s="54"/>
      <c r="P170" s="54"/>
      <c r="Q170" s="54"/>
      <c r="R170" s="54"/>
      <c r="S170" s="54"/>
      <c r="T170" s="55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8" t="s">
        <v>148</v>
      </c>
      <c r="AU170" s="18" t="s">
        <v>141</v>
      </c>
    </row>
    <row r="171" spans="1:65" s="15" customFormat="1" ht="11.25">
      <c r="B171" s="182"/>
      <c r="D171" s="162" t="s">
        <v>150</v>
      </c>
      <c r="E171" s="183" t="s">
        <v>3</v>
      </c>
      <c r="F171" s="184" t="s">
        <v>240</v>
      </c>
      <c r="H171" s="183" t="s">
        <v>3</v>
      </c>
      <c r="I171" s="185"/>
      <c r="L171" s="182"/>
      <c r="M171" s="186"/>
      <c r="N171" s="187"/>
      <c r="O171" s="187"/>
      <c r="P171" s="187"/>
      <c r="Q171" s="187"/>
      <c r="R171" s="187"/>
      <c r="S171" s="187"/>
      <c r="T171" s="188"/>
      <c r="AT171" s="183" t="s">
        <v>150</v>
      </c>
      <c r="AU171" s="183" t="s">
        <v>141</v>
      </c>
      <c r="AV171" s="15" t="s">
        <v>22</v>
      </c>
      <c r="AW171" s="15" t="s">
        <v>36</v>
      </c>
      <c r="AX171" s="15" t="s">
        <v>75</v>
      </c>
      <c r="AY171" s="183" t="s">
        <v>134</v>
      </c>
    </row>
    <row r="172" spans="1:65" s="13" customFormat="1" ht="11.25">
      <c r="B172" s="166"/>
      <c r="D172" s="162" t="s">
        <v>150</v>
      </c>
      <c r="E172" s="167" t="s">
        <v>3</v>
      </c>
      <c r="F172" s="168" t="s">
        <v>241</v>
      </c>
      <c r="H172" s="169">
        <v>12</v>
      </c>
      <c r="I172" s="170"/>
      <c r="L172" s="166"/>
      <c r="M172" s="171"/>
      <c r="N172" s="172"/>
      <c r="O172" s="172"/>
      <c r="P172" s="172"/>
      <c r="Q172" s="172"/>
      <c r="R172" s="172"/>
      <c r="S172" s="172"/>
      <c r="T172" s="173"/>
      <c r="AT172" s="167" t="s">
        <v>150</v>
      </c>
      <c r="AU172" s="167" t="s">
        <v>141</v>
      </c>
      <c r="AV172" s="13" t="s">
        <v>141</v>
      </c>
      <c r="AW172" s="13" t="s">
        <v>36</v>
      </c>
      <c r="AX172" s="13" t="s">
        <v>75</v>
      </c>
      <c r="AY172" s="167" t="s">
        <v>134</v>
      </c>
    </row>
    <row r="173" spans="1:65" s="13" customFormat="1" ht="11.25">
      <c r="B173" s="166"/>
      <c r="D173" s="162" t="s">
        <v>150</v>
      </c>
      <c r="E173" s="167" t="s">
        <v>3</v>
      </c>
      <c r="F173" s="168" t="s">
        <v>242</v>
      </c>
      <c r="H173" s="169">
        <v>9.6</v>
      </c>
      <c r="I173" s="170"/>
      <c r="L173" s="166"/>
      <c r="M173" s="171"/>
      <c r="N173" s="172"/>
      <c r="O173" s="172"/>
      <c r="P173" s="172"/>
      <c r="Q173" s="172"/>
      <c r="R173" s="172"/>
      <c r="S173" s="172"/>
      <c r="T173" s="173"/>
      <c r="AT173" s="167" t="s">
        <v>150</v>
      </c>
      <c r="AU173" s="167" t="s">
        <v>141</v>
      </c>
      <c r="AV173" s="13" t="s">
        <v>141</v>
      </c>
      <c r="AW173" s="13" t="s">
        <v>36</v>
      </c>
      <c r="AX173" s="13" t="s">
        <v>75</v>
      </c>
      <c r="AY173" s="167" t="s">
        <v>134</v>
      </c>
    </row>
    <row r="174" spans="1:65" s="13" customFormat="1" ht="11.25">
      <c r="B174" s="166"/>
      <c r="D174" s="162" t="s">
        <v>150</v>
      </c>
      <c r="E174" s="167" t="s">
        <v>3</v>
      </c>
      <c r="F174" s="168" t="s">
        <v>243</v>
      </c>
      <c r="H174" s="169">
        <v>147</v>
      </c>
      <c r="I174" s="170"/>
      <c r="L174" s="166"/>
      <c r="M174" s="171"/>
      <c r="N174" s="172"/>
      <c r="O174" s="172"/>
      <c r="P174" s="172"/>
      <c r="Q174" s="172"/>
      <c r="R174" s="172"/>
      <c r="S174" s="172"/>
      <c r="T174" s="173"/>
      <c r="AT174" s="167" t="s">
        <v>150</v>
      </c>
      <c r="AU174" s="167" t="s">
        <v>141</v>
      </c>
      <c r="AV174" s="13" t="s">
        <v>141</v>
      </c>
      <c r="AW174" s="13" t="s">
        <v>36</v>
      </c>
      <c r="AX174" s="13" t="s">
        <v>75</v>
      </c>
      <c r="AY174" s="167" t="s">
        <v>134</v>
      </c>
    </row>
    <row r="175" spans="1:65" s="13" customFormat="1" ht="11.25">
      <c r="B175" s="166"/>
      <c r="D175" s="162" t="s">
        <v>150</v>
      </c>
      <c r="E175" s="167" t="s">
        <v>3</v>
      </c>
      <c r="F175" s="168" t="s">
        <v>244</v>
      </c>
      <c r="H175" s="169">
        <v>7.2</v>
      </c>
      <c r="I175" s="170"/>
      <c r="L175" s="166"/>
      <c r="M175" s="171"/>
      <c r="N175" s="172"/>
      <c r="O175" s="172"/>
      <c r="P175" s="172"/>
      <c r="Q175" s="172"/>
      <c r="R175" s="172"/>
      <c r="S175" s="172"/>
      <c r="T175" s="173"/>
      <c r="AT175" s="167" t="s">
        <v>150</v>
      </c>
      <c r="AU175" s="167" t="s">
        <v>141</v>
      </c>
      <c r="AV175" s="13" t="s">
        <v>141</v>
      </c>
      <c r="AW175" s="13" t="s">
        <v>36</v>
      </c>
      <c r="AX175" s="13" t="s">
        <v>75</v>
      </c>
      <c r="AY175" s="167" t="s">
        <v>134</v>
      </c>
    </row>
    <row r="176" spans="1:65" s="13" customFormat="1" ht="11.25">
      <c r="B176" s="166"/>
      <c r="D176" s="162" t="s">
        <v>150</v>
      </c>
      <c r="E176" s="167" t="s">
        <v>3</v>
      </c>
      <c r="F176" s="168" t="s">
        <v>245</v>
      </c>
      <c r="H176" s="169">
        <v>20.7</v>
      </c>
      <c r="I176" s="170"/>
      <c r="L176" s="166"/>
      <c r="M176" s="171"/>
      <c r="N176" s="172"/>
      <c r="O176" s="172"/>
      <c r="P176" s="172"/>
      <c r="Q176" s="172"/>
      <c r="R176" s="172"/>
      <c r="S176" s="172"/>
      <c r="T176" s="173"/>
      <c r="AT176" s="167" t="s">
        <v>150</v>
      </c>
      <c r="AU176" s="167" t="s">
        <v>141</v>
      </c>
      <c r="AV176" s="13" t="s">
        <v>141</v>
      </c>
      <c r="AW176" s="13" t="s">
        <v>36</v>
      </c>
      <c r="AX176" s="13" t="s">
        <v>75</v>
      </c>
      <c r="AY176" s="167" t="s">
        <v>134</v>
      </c>
    </row>
    <row r="177" spans="1:65" s="13" customFormat="1" ht="11.25">
      <c r="B177" s="166"/>
      <c r="D177" s="162" t="s">
        <v>150</v>
      </c>
      <c r="E177" s="167" t="s">
        <v>3</v>
      </c>
      <c r="F177" s="168" t="s">
        <v>246</v>
      </c>
      <c r="H177" s="169">
        <v>6</v>
      </c>
      <c r="I177" s="170"/>
      <c r="L177" s="166"/>
      <c r="M177" s="171"/>
      <c r="N177" s="172"/>
      <c r="O177" s="172"/>
      <c r="P177" s="172"/>
      <c r="Q177" s="172"/>
      <c r="R177" s="172"/>
      <c r="S177" s="172"/>
      <c r="T177" s="173"/>
      <c r="AT177" s="167" t="s">
        <v>150</v>
      </c>
      <c r="AU177" s="167" t="s">
        <v>141</v>
      </c>
      <c r="AV177" s="13" t="s">
        <v>141</v>
      </c>
      <c r="AW177" s="13" t="s">
        <v>36</v>
      </c>
      <c r="AX177" s="13" t="s">
        <v>75</v>
      </c>
      <c r="AY177" s="167" t="s">
        <v>134</v>
      </c>
    </row>
    <row r="178" spans="1:65" s="13" customFormat="1" ht="11.25">
      <c r="B178" s="166"/>
      <c r="D178" s="162" t="s">
        <v>150</v>
      </c>
      <c r="E178" s="167" t="s">
        <v>3</v>
      </c>
      <c r="F178" s="168" t="s">
        <v>247</v>
      </c>
      <c r="H178" s="169">
        <v>3.8</v>
      </c>
      <c r="I178" s="170"/>
      <c r="L178" s="166"/>
      <c r="M178" s="171"/>
      <c r="N178" s="172"/>
      <c r="O178" s="172"/>
      <c r="P178" s="172"/>
      <c r="Q178" s="172"/>
      <c r="R178" s="172"/>
      <c r="S178" s="172"/>
      <c r="T178" s="173"/>
      <c r="AT178" s="167" t="s">
        <v>150</v>
      </c>
      <c r="AU178" s="167" t="s">
        <v>141</v>
      </c>
      <c r="AV178" s="13" t="s">
        <v>141</v>
      </c>
      <c r="AW178" s="13" t="s">
        <v>36</v>
      </c>
      <c r="AX178" s="13" t="s">
        <v>75</v>
      </c>
      <c r="AY178" s="167" t="s">
        <v>134</v>
      </c>
    </row>
    <row r="179" spans="1:65" s="14" customFormat="1" ht="11.25">
      <c r="B179" s="174"/>
      <c r="D179" s="162" t="s">
        <v>150</v>
      </c>
      <c r="E179" s="175" t="s">
        <v>3</v>
      </c>
      <c r="F179" s="176" t="s">
        <v>154</v>
      </c>
      <c r="H179" s="177">
        <v>206.3</v>
      </c>
      <c r="I179" s="178"/>
      <c r="L179" s="174"/>
      <c r="M179" s="179"/>
      <c r="N179" s="180"/>
      <c r="O179" s="180"/>
      <c r="P179" s="180"/>
      <c r="Q179" s="180"/>
      <c r="R179" s="180"/>
      <c r="S179" s="180"/>
      <c r="T179" s="181"/>
      <c r="AT179" s="175" t="s">
        <v>150</v>
      </c>
      <c r="AU179" s="175" t="s">
        <v>141</v>
      </c>
      <c r="AV179" s="14" t="s">
        <v>140</v>
      </c>
      <c r="AW179" s="14" t="s">
        <v>36</v>
      </c>
      <c r="AX179" s="14" t="s">
        <v>22</v>
      </c>
      <c r="AY179" s="175" t="s">
        <v>134</v>
      </c>
    </row>
    <row r="180" spans="1:65" s="12" customFormat="1" ht="22.9" customHeight="1">
      <c r="B180" s="135"/>
      <c r="D180" s="136" t="s">
        <v>74</v>
      </c>
      <c r="E180" s="146" t="s">
        <v>248</v>
      </c>
      <c r="F180" s="146" t="s">
        <v>249</v>
      </c>
      <c r="I180" s="138"/>
      <c r="J180" s="147">
        <f>BK180</f>
        <v>0</v>
      </c>
      <c r="L180" s="135"/>
      <c r="M180" s="140"/>
      <c r="N180" s="141"/>
      <c r="O180" s="141"/>
      <c r="P180" s="142">
        <f>SUM(P181:P469)</f>
        <v>0</v>
      </c>
      <c r="Q180" s="141"/>
      <c r="R180" s="142">
        <f>SUM(R181:R469)</f>
        <v>20.601050960000002</v>
      </c>
      <c r="S180" s="141"/>
      <c r="T180" s="143">
        <f>SUM(T181:T469)</f>
        <v>0</v>
      </c>
      <c r="AR180" s="136" t="s">
        <v>22</v>
      </c>
      <c r="AT180" s="144" t="s">
        <v>74</v>
      </c>
      <c r="AU180" s="144" t="s">
        <v>22</v>
      </c>
      <c r="AY180" s="136" t="s">
        <v>134</v>
      </c>
      <c r="BK180" s="145">
        <f>SUM(BK181:BK469)</f>
        <v>0</v>
      </c>
    </row>
    <row r="181" spans="1:65" s="2" customFormat="1" ht="16.5" customHeight="1">
      <c r="A181" s="33"/>
      <c r="B181" s="148"/>
      <c r="C181" s="149" t="s">
        <v>250</v>
      </c>
      <c r="D181" s="149" t="s">
        <v>136</v>
      </c>
      <c r="E181" s="150" t="s">
        <v>251</v>
      </c>
      <c r="F181" s="151" t="s">
        <v>252</v>
      </c>
      <c r="G181" s="152" t="s">
        <v>183</v>
      </c>
      <c r="H181" s="153">
        <v>136.95500000000001</v>
      </c>
      <c r="I181" s="154"/>
      <c r="J181" s="155">
        <f>ROUND(I181*H181,2)</f>
        <v>0</v>
      </c>
      <c r="K181" s="151" t="s">
        <v>146</v>
      </c>
      <c r="L181" s="34"/>
      <c r="M181" s="156" t="s">
        <v>3</v>
      </c>
      <c r="N181" s="157" t="s">
        <v>47</v>
      </c>
      <c r="O181" s="54"/>
      <c r="P181" s="158">
        <f>O181*H181</f>
        <v>0</v>
      </c>
      <c r="Q181" s="158">
        <v>1.2E-4</v>
      </c>
      <c r="R181" s="158">
        <f>Q181*H181</f>
        <v>1.6434600000000001E-2</v>
      </c>
      <c r="S181" s="158">
        <v>0</v>
      </c>
      <c r="T181" s="159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0" t="s">
        <v>140</v>
      </c>
      <c r="AT181" s="160" t="s">
        <v>136</v>
      </c>
      <c r="AU181" s="160" t="s">
        <v>141</v>
      </c>
      <c r="AY181" s="18" t="s">
        <v>134</v>
      </c>
      <c r="BE181" s="161">
        <f>IF(N181="základní",J181,0)</f>
        <v>0</v>
      </c>
      <c r="BF181" s="161">
        <f>IF(N181="snížená",J181,0)</f>
        <v>0</v>
      </c>
      <c r="BG181" s="161">
        <f>IF(N181="zákl. přenesená",J181,0)</f>
        <v>0</v>
      </c>
      <c r="BH181" s="161">
        <f>IF(N181="sníž. přenesená",J181,0)</f>
        <v>0</v>
      </c>
      <c r="BI181" s="161">
        <f>IF(N181="nulová",J181,0)</f>
        <v>0</v>
      </c>
      <c r="BJ181" s="18" t="s">
        <v>141</v>
      </c>
      <c r="BK181" s="161">
        <f>ROUND(I181*H181,2)</f>
        <v>0</v>
      </c>
      <c r="BL181" s="18" t="s">
        <v>140</v>
      </c>
      <c r="BM181" s="160" t="s">
        <v>253</v>
      </c>
    </row>
    <row r="182" spans="1:65" s="2" customFormat="1" ht="11.25">
      <c r="A182" s="33"/>
      <c r="B182" s="34"/>
      <c r="C182" s="33"/>
      <c r="D182" s="162" t="s">
        <v>148</v>
      </c>
      <c r="E182" s="33"/>
      <c r="F182" s="163" t="s">
        <v>254</v>
      </c>
      <c r="G182" s="33"/>
      <c r="H182" s="33"/>
      <c r="I182" s="88"/>
      <c r="J182" s="33"/>
      <c r="K182" s="33"/>
      <c r="L182" s="34"/>
      <c r="M182" s="164"/>
      <c r="N182" s="165"/>
      <c r="O182" s="54"/>
      <c r="P182" s="54"/>
      <c r="Q182" s="54"/>
      <c r="R182" s="54"/>
      <c r="S182" s="54"/>
      <c r="T182" s="55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T182" s="18" t="s">
        <v>148</v>
      </c>
      <c r="AU182" s="18" t="s">
        <v>141</v>
      </c>
    </row>
    <row r="183" spans="1:65" s="13" customFormat="1" ht="11.25">
      <c r="B183" s="166"/>
      <c r="D183" s="162" t="s">
        <v>150</v>
      </c>
      <c r="E183" s="167" t="s">
        <v>3</v>
      </c>
      <c r="F183" s="168" t="s">
        <v>255</v>
      </c>
      <c r="H183" s="169">
        <v>8.9600000000000009</v>
      </c>
      <c r="I183" s="170"/>
      <c r="L183" s="166"/>
      <c r="M183" s="171"/>
      <c r="N183" s="172"/>
      <c r="O183" s="172"/>
      <c r="P183" s="172"/>
      <c r="Q183" s="172"/>
      <c r="R183" s="172"/>
      <c r="S183" s="172"/>
      <c r="T183" s="173"/>
      <c r="AT183" s="167" t="s">
        <v>150</v>
      </c>
      <c r="AU183" s="167" t="s">
        <v>141</v>
      </c>
      <c r="AV183" s="13" t="s">
        <v>141</v>
      </c>
      <c r="AW183" s="13" t="s">
        <v>36</v>
      </c>
      <c r="AX183" s="13" t="s">
        <v>75</v>
      </c>
      <c r="AY183" s="167" t="s">
        <v>134</v>
      </c>
    </row>
    <row r="184" spans="1:65" s="13" customFormat="1" ht="11.25">
      <c r="B184" s="166"/>
      <c r="D184" s="162" t="s">
        <v>150</v>
      </c>
      <c r="E184" s="167" t="s">
        <v>3</v>
      </c>
      <c r="F184" s="168" t="s">
        <v>256</v>
      </c>
      <c r="H184" s="169">
        <v>73.814999999999998</v>
      </c>
      <c r="I184" s="170"/>
      <c r="L184" s="166"/>
      <c r="M184" s="171"/>
      <c r="N184" s="172"/>
      <c r="O184" s="172"/>
      <c r="P184" s="172"/>
      <c r="Q184" s="172"/>
      <c r="R184" s="172"/>
      <c r="S184" s="172"/>
      <c r="T184" s="173"/>
      <c r="AT184" s="167" t="s">
        <v>150</v>
      </c>
      <c r="AU184" s="167" t="s">
        <v>141</v>
      </c>
      <c r="AV184" s="13" t="s">
        <v>141</v>
      </c>
      <c r="AW184" s="13" t="s">
        <v>36</v>
      </c>
      <c r="AX184" s="13" t="s">
        <v>75</v>
      </c>
      <c r="AY184" s="167" t="s">
        <v>134</v>
      </c>
    </row>
    <row r="185" spans="1:65" s="13" customFormat="1" ht="11.25">
      <c r="B185" s="166"/>
      <c r="D185" s="162" t="s">
        <v>150</v>
      </c>
      <c r="E185" s="167" t="s">
        <v>3</v>
      </c>
      <c r="F185" s="168" t="s">
        <v>257</v>
      </c>
      <c r="H185" s="169">
        <v>2.34</v>
      </c>
      <c r="I185" s="170"/>
      <c r="L185" s="166"/>
      <c r="M185" s="171"/>
      <c r="N185" s="172"/>
      <c r="O185" s="172"/>
      <c r="P185" s="172"/>
      <c r="Q185" s="172"/>
      <c r="R185" s="172"/>
      <c r="S185" s="172"/>
      <c r="T185" s="173"/>
      <c r="AT185" s="167" t="s">
        <v>150</v>
      </c>
      <c r="AU185" s="167" t="s">
        <v>141</v>
      </c>
      <c r="AV185" s="13" t="s">
        <v>141</v>
      </c>
      <c r="AW185" s="13" t="s">
        <v>36</v>
      </c>
      <c r="AX185" s="13" t="s">
        <v>75</v>
      </c>
      <c r="AY185" s="167" t="s">
        <v>134</v>
      </c>
    </row>
    <row r="186" spans="1:65" s="13" customFormat="1" ht="11.25">
      <c r="B186" s="166"/>
      <c r="D186" s="162" t="s">
        <v>150</v>
      </c>
      <c r="E186" s="167" t="s">
        <v>3</v>
      </c>
      <c r="F186" s="168" t="s">
        <v>258</v>
      </c>
      <c r="H186" s="169">
        <v>48.64</v>
      </c>
      <c r="I186" s="170"/>
      <c r="L186" s="166"/>
      <c r="M186" s="171"/>
      <c r="N186" s="172"/>
      <c r="O186" s="172"/>
      <c r="P186" s="172"/>
      <c r="Q186" s="172"/>
      <c r="R186" s="172"/>
      <c r="S186" s="172"/>
      <c r="T186" s="173"/>
      <c r="AT186" s="167" t="s">
        <v>150</v>
      </c>
      <c r="AU186" s="167" t="s">
        <v>141</v>
      </c>
      <c r="AV186" s="13" t="s">
        <v>141</v>
      </c>
      <c r="AW186" s="13" t="s">
        <v>36</v>
      </c>
      <c r="AX186" s="13" t="s">
        <v>75</v>
      </c>
      <c r="AY186" s="167" t="s">
        <v>134</v>
      </c>
    </row>
    <row r="187" spans="1:65" s="13" customFormat="1" ht="11.25">
      <c r="B187" s="166"/>
      <c r="D187" s="162" t="s">
        <v>150</v>
      </c>
      <c r="E187" s="167" t="s">
        <v>3</v>
      </c>
      <c r="F187" s="168" t="s">
        <v>259</v>
      </c>
      <c r="H187" s="169">
        <v>3.2</v>
      </c>
      <c r="I187" s="170"/>
      <c r="L187" s="166"/>
      <c r="M187" s="171"/>
      <c r="N187" s="172"/>
      <c r="O187" s="172"/>
      <c r="P187" s="172"/>
      <c r="Q187" s="172"/>
      <c r="R187" s="172"/>
      <c r="S187" s="172"/>
      <c r="T187" s="173"/>
      <c r="AT187" s="167" t="s">
        <v>150</v>
      </c>
      <c r="AU187" s="167" t="s">
        <v>141</v>
      </c>
      <c r="AV187" s="13" t="s">
        <v>141</v>
      </c>
      <c r="AW187" s="13" t="s">
        <v>36</v>
      </c>
      <c r="AX187" s="13" t="s">
        <v>75</v>
      </c>
      <c r="AY187" s="167" t="s">
        <v>134</v>
      </c>
    </row>
    <row r="188" spans="1:65" s="14" customFormat="1" ht="11.25">
      <c r="B188" s="174"/>
      <c r="D188" s="162" t="s">
        <v>150</v>
      </c>
      <c r="E188" s="175" t="s">
        <v>3</v>
      </c>
      <c r="F188" s="176" t="s">
        <v>154</v>
      </c>
      <c r="H188" s="177">
        <v>136.95500000000001</v>
      </c>
      <c r="I188" s="178"/>
      <c r="L188" s="174"/>
      <c r="M188" s="179"/>
      <c r="N188" s="180"/>
      <c r="O188" s="180"/>
      <c r="P188" s="180"/>
      <c r="Q188" s="180"/>
      <c r="R188" s="180"/>
      <c r="S188" s="180"/>
      <c r="T188" s="181"/>
      <c r="AT188" s="175" t="s">
        <v>150</v>
      </c>
      <c r="AU188" s="175" t="s">
        <v>141</v>
      </c>
      <c r="AV188" s="14" t="s">
        <v>140</v>
      </c>
      <c r="AW188" s="14" t="s">
        <v>36</v>
      </c>
      <c r="AX188" s="14" t="s">
        <v>22</v>
      </c>
      <c r="AY188" s="175" t="s">
        <v>134</v>
      </c>
    </row>
    <row r="189" spans="1:65" s="2" customFormat="1" ht="16.5" customHeight="1">
      <c r="A189" s="33"/>
      <c r="B189" s="148"/>
      <c r="C189" s="149" t="s">
        <v>260</v>
      </c>
      <c r="D189" s="149" t="s">
        <v>136</v>
      </c>
      <c r="E189" s="150" t="s">
        <v>261</v>
      </c>
      <c r="F189" s="151" t="s">
        <v>262</v>
      </c>
      <c r="G189" s="152" t="s">
        <v>183</v>
      </c>
      <c r="H189" s="153">
        <v>734.48099999999999</v>
      </c>
      <c r="I189" s="154"/>
      <c r="J189" s="155">
        <f>ROUND(I189*H189,2)</f>
        <v>0</v>
      </c>
      <c r="K189" s="151" t="s">
        <v>146</v>
      </c>
      <c r="L189" s="34"/>
      <c r="M189" s="156" t="s">
        <v>3</v>
      </c>
      <c r="N189" s="157" t="s">
        <v>47</v>
      </c>
      <c r="O189" s="54"/>
      <c r="P189" s="158">
        <f>O189*H189</f>
        <v>0</v>
      </c>
      <c r="Q189" s="158">
        <v>1.146E-2</v>
      </c>
      <c r="R189" s="158">
        <f>Q189*H189</f>
        <v>8.4171522599999999</v>
      </c>
      <c r="S189" s="158">
        <v>0</v>
      </c>
      <c r="T189" s="159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0" t="s">
        <v>140</v>
      </c>
      <c r="AT189" s="160" t="s">
        <v>136</v>
      </c>
      <c r="AU189" s="160" t="s">
        <v>141</v>
      </c>
      <c r="AY189" s="18" t="s">
        <v>134</v>
      </c>
      <c r="BE189" s="161">
        <f>IF(N189="základní",J189,0)</f>
        <v>0</v>
      </c>
      <c r="BF189" s="161">
        <f>IF(N189="snížená",J189,0)</f>
        <v>0</v>
      </c>
      <c r="BG189" s="161">
        <f>IF(N189="zákl. přenesená",J189,0)</f>
        <v>0</v>
      </c>
      <c r="BH189" s="161">
        <f>IF(N189="sníž. přenesená",J189,0)</f>
        <v>0</v>
      </c>
      <c r="BI189" s="161">
        <f>IF(N189="nulová",J189,0)</f>
        <v>0</v>
      </c>
      <c r="BJ189" s="18" t="s">
        <v>141</v>
      </c>
      <c r="BK189" s="161">
        <f>ROUND(I189*H189,2)</f>
        <v>0</v>
      </c>
      <c r="BL189" s="18" t="s">
        <v>140</v>
      </c>
      <c r="BM189" s="160" t="s">
        <v>263</v>
      </c>
    </row>
    <row r="190" spans="1:65" s="2" customFormat="1" ht="11.25">
      <c r="A190" s="33"/>
      <c r="B190" s="34"/>
      <c r="C190" s="33"/>
      <c r="D190" s="162" t="s">
        <v>148</v>
      </c>
      <c r="E190" s="33"/>
      <c r="F190" s="163" t="s">
        <v>264</v>
      </c>
      <c r="G190" s="33"/>
      <c r="H190" s="33"/>
      <c r="I190" s="88"/>
      <c r="J190" s="33"/>
      <c r="K190" s="33"/>
      <c r="L190" s="34"/>
      <c r="M190" s="164"/>
      <c r="N190" s="165"/>
      <c r="O190" s="54"/>
      <c r="P190" s="54"/>
      <c r="Q190" s="54"/>
      <c r="R190" s="54"/>
      <c r="S190" s="54"/>
      <c r="T190" s="55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T190" s="18" t="s">
        <v>148</v>
      </c>
      <c r="AU190" s="18" t="s">
        <v>141</v>
      </c>
    </row>
    <row r="191" spans="1:65" s="13" customFormat="1" ht="11.25">
      <c r="B191" s="166"/>
      <c r="D191" s="162" t="s">
        <v>150</v>
      </c>
      <c r="E191" s="167" t="s">
        <v>3</v>
      </c>
      <c r="F191" s="168" t="s">
        <v>265</v>
      </c>
      <c r="H191" s="169">
        <v>332.798</v>
      </c>
      <c r="I191" s="170"/>
      <c r="L191" s="166"/>
      <c r="M191" s="171"/>
      <c r="N191" s="172"/>
      <c r="O191" s="172"/>
      <c r="P191" s="172"/>
      <c r="Q191" s="172"/>
      <c r="R191" s="172"/>
      <c r="S191" s="172"/>
      <c r="T191" s="173"/>
      <c r="AT191" s="167" t="s">
        <v>150</v>
      </c>
      <c r="AU191" s="167" t="s">
        <v>141</v>
      </c>
      <c r="AV191" s="13" t="s">
        <v>141</v>
      </c>
      <c r="AW191" s="13" t="s">
        <v>36</v>
      </c>
      <c r="AX191" s="13" t="s">
        <v>75</v>
      </c>
      <c r="AY191" s="167" t="s">
        <v>134</v>
      </c>
    </row>
    <row r="192" spans="1:65" s="13" customFormat="1" ht="11.25">
      <c r="B192" s="166"/>
      <c r="D192" s="162" t="s">
        <v>150</v>
      </c>
      <c r="E192" s="167" t="s">
        <v>3</v>
      </c>
      <c r="F192" s="168" t="s">
        <v>266</v>
      </c>
      <c r="H192" s="169">
        <v>145.75</v>
      </c>
      <c r="I192" s="170"/>
      <c r="L192" s="166"/>
      <c r="M192" s="171"/>
      <c r="N192" s="172"/>
      <c r="O192" s="172"/>
      <c r="P192" s="172"/>
      <c r="Q192" s="172"/>
      <c r="R192" s="172"/>
      <c r="S192" s="172"/>
      <c r="T192" s="173"/>
      <c r="AT192" s="167" t="s">
        <v>150</v>
      </c>
      <c r="AU192" s="167" t="s">
        <v>141</v>
      </c>
      <c r="AV192" s="13" t="s">
        <v>141</v>
      </c>
      <c r="AW192" s="13" t="s">
        <v>36</v>
      </c>
      <c r="AX192" s="13" t="s">
        <v>75</v>
      </c>
      <c r="AY192" s="167" t="s">
        <v>134</v>
      </c>
    </row>
    <row r="193" spans="1:65" s="13" customFormat="1" ht="11.25">
      <c r="B193" s="166"/>
      <c r="D193" s="162" t="s">
        <v>150</v>
      </c>
      <c r="E193" s="167" t="s">
        <v>3</v>
      </c>
      <c r="F193" s="168" t="s">
        <v>267</v>
      </c>
      <c r="H193" s="169">
        <v>11.28</v>
      </c>
      <c r="I193" s="170"/>
      <c r="L193" s="166"/>
      <c r="M193" s="171"/>
      <c r="N193" s="172"/>
      <c r="O193" s="172"/>
      <c r="P193" s="172"/>
      <c r="Q193" s="172"/>
      <c r="R193" s="172"/>
      <c r="S193" s="172"/>
      <c r="T193" s="173"/>
      <c r="AT193" s="167" t="s">
        <v>150</v>
      </c>
      <c r="AU193" s="167" t="s">
        <v>141</v>
      </c>
      <c r="AV193" s="13" t="s">
        <v>141</v>
      </c>
      <c r="AW193" s="13" t="s">
        <v>36</v>
      </c>
      <c r="AX193" s="13" t="s">
        <v>75</v>
      </c>
      <c r="AY193" s="167" t="s">
        <v>134</v>
      </c>
    </row>
    <row r="194" spans="1:65" s="13" customFormat="1" ht="11.25">
      <c r="B194" s="166"/>
      <c r="D194" s="162" t="s">
        <v>150</v>
      </c>
      <c r="E194" s="167" t="s">
        <v>3</v>
      </c>
      <c r="F194" s="168" t="s">
        <v>268</v>
      </c>
      <c r="H194" s="169">
        <v>11.04</v>
      </c>
      <c r="I194" s="170"/>
      <c r="L194" s="166"/>
      <c r="M194" s="171"/>
      <c r="N194" s="172"/>
      <c r="O194" s="172"/>
      <c r="P194" s="172"/>
      <c r="Q194" s="172"/>
      <c r="R194" s="172"/>
      <c r="S194" s="172"/>
      <c r="T194" s="173"/>
      <c r="AT194" s="167" t="s">
        <v>150</v>
      </c>
      <c r="AU194" s="167" t="s">
        <v>141</v>
      </c>
      <c r="AV194" s="13" t="s">
        <v>141</v>
      </c>
      <c r="AW194" s="13" t="s">
        <v>36</v>
      </c>
      <c r="AX194" s="13" t="s">
        <v>75</v>
      </c>
      <c r="AY194" s="167" t="s">
        <v>134</v>
      </c>
    </row>
    <row r="195" spans="1:65" s="13" customFormat="1" ht="11.25">
      <c r="B195" s="166"/>
      <c r="D195" s="162" t="s">
        <v>150</v>
      </c>
      <c r="E195" s="167" t="s">
        <v>3</v>
      </c>
      <c r="F195" s="168" t="s">
        <v>269</v>
      </c>
      <c r="H195" s="169">
        <v>67.933999999999997</v>
      </c>
      <c r="I195" s="170"/>
      <c r="L195" s="166"/>
      <c r="M195" s="171"/>
      <c r="N195" s="172"/>
      <c r="O195" s="172"/>
      <c r="P195" s="172"/>
      <c r="Q195" s="172"/>
      <c r="R195" s="172"/>
      <c r="S195" s="172"/>
      <c r="T195" s="173"/>
      <c r="AT195" s="167" t="s">
        <v>150</v>
      </c>
      <c r="AU195" s="167" t="s">
        <v>141</v>
      </c>
      <c r="AV195" s="13" t="s">
        <v>141</v>
      </c>
      <c r="AW195" s="13" t="s">
        <v>36</v>
      </c>
      <c r="AX195" s="13" t="s">
        <v>75</v>
      </c>
      <c r="AY195" s="167" t="s">
        <v>134</v>
      </c>
    </row>
    <row r="196" spans="1:65" s="13" customFormat="1" ht="11.25">
      <c r="B196" s="166"/>
      <c r="D196" s="162" t="s">
        <v>150</v>
      </c>
      <c r="E196" s="167" t="s">
        <v>3</v>
      </c>
      <c r="F196" s="168" t="s">
        <v>270</v>
      </c>
      <c r="H196" s="169">
        <v>61.82</v>
      </c>
      <c r="I196" s="170"/>
      <c r="L196" s="166"/>
      <c r="M196" s="171"/>
      <c r="N196" s="172"/>
      <c r="O196" s="172"/>
      <c r="P196" s="172"/>
      <c r="Q196" s="172"/>
      <c r="R196" s="172"/>
      <c r="S196" s="172"/>
      <c r="T196" s="173"/>
      <c r="AT196" s="167" t="s">
        <v>150</v>
      </c>
      <c r="AU196" s="167" t="s">
        <v>141</v>
      </c>
      <c r="AV196" s="13" t="s">
        <v>141</v>
      </c>
      <c r="AW196" s="13" t="s">
        <v>36</v>
      </c>
      <c r="AX196" s="13" t="s">
        <v>75</v>
      </c>
      <c r="AY196" s="167" t="s">
        <v>134</v>
      </c>
    </row>
    <row r="197" spans="1:65" s="13" customFormat="1" ht="11.25">
      <c r="B197" s="166"/>
      <c r="D197" s="162" t="s">
        <v>150</v>
      </c>
      <c r="E197" s="167" t="s">
        <v>3</v>
      </c>
      <c r="F197" s="168" t="s">
        <v>271</v>
      </c>
      <c r="H197" s="169">
        <v>7.27</v>
      </c>
      <c r="I197" s="170"/>
      <c r="L197" s="166"/>
      <c r="M197" s="171"/>
      <c r="N197" s="172"/>
      <c r="O197" s="172"/>
      <c r="P197" s="172"/>
      <c r="Q197" s="172"/>
      <c r="R197" s="172"/>
      <c r="S197" s="172"/>
      <c r="T197" s="173"/>
      <c r="AT197" s="167" t="s">
        <v>150</v>
      </c>
      <c r="AU197" s="167" t="s">
        <v>141</v>
      </c>
      <c r="AV197" s="13" t="s">
        <v>141</v>
      </c>
      <c r="AW197" s="13" t="s">
        <v>36</v>
      </c>
      <c r="AX197" s="13" t="s">
        <v>75</v>
      </c>
      <c r="AY197" s="167" t="s">
        <v>134</v>
      </c>
    </row>
    <row r="198" spans="1:65" s="13" customFormat="1" ht="11.25">
      <c r="B198" s="166"/>
      <c r="D198" s="162" t="s">
        <v>150</v>
      </c>
      <c r="E198" s="167" t="s">
        <v>3</v>
      </c>
      <c r="F198" s="168" t="s">
        <v>272</v>
      </c>
      <c r="H198" s="169">
        <v>63.383000000000003</v>
      </c>
      <c r="I198" s="170"/>
      <c r="L198" s="166"/>
      <c r="M198" s="171"/>
      <c r="N198" s="172"/>
      <c r="O198" s="172"/>
      <c r="P198" s="172"/>
      <c r="Q198" s="172"/>
      <c r="R198" s="172"/>
      <c r="S198" s="172"/>
      <c r="T198" s="173"/>
      <c r="AT198" s="167" t="s">
        <v>150</v>
      </c>
      <c r="AU198" s="167" t="s">
        <v>141</v>
      </c>
      <c r="AV198" s="13" t="s">
        <v>141</v>
      </c>
      <c r="AW198" s="13" t="s">
        <v>36</v>
      </c>
      <c r="AX198" s="13" t="s">
        <v>75</v>
      </c>
      <c r="AY198" s="167" t="s">
        <v>134</v>
      </c>
    </row>
    <row r="199" spans="1:65" s="13" customFormat="1" ht="11.25">
      <c r="B199" s="166"/>
      <c r="D199" s="162" t="s">
        <v>150</v>
      </c>
      <c r="E199" s="167" t="s">
        <v>3</v>
      </c>
      <c r="F199" s="168" t="s">
        <v>273</v>
      </c>
      <c r="H199" s="169">
        <v>7.0960000000000001</v>
      </c>
      <c r="I199" s="170"/>
      <c r="L199" s="166"/>
      <c r="M199" s="171"/>
      <c r="N199" s="172"/>
      <c r="O199" s="172"/>
      <c r="P199" s="172"/>
      <c r="Q199" s="172"/>
      <c r="R199" s="172"/>
      <c r="S199" s="172"/>
      <c r="T199" s="173"/>
      <c r="AT199" s="167" t="s">
        <v>150</v>
      </c>
      <c r="AU199" s="167" t="s">
        <v>141</v>
      </c>
      <c r="AV199" s="13" t="s">
        <v>141</v>
      </c>
      <c r="AW199" s="13" t="s">
        <v>36</v>
      </c>
      <c r="AX199" s="13" t="s">
        <v>75</v>
      </c>
      <c r="AY199" s="167" t="s">
        <v>134</v>
      </c>
    </row>
    <row r="200" spans="1:65" s="13" customFormat="1" ht="11.25">
      <c r="B200" s="166"/>
      <c r="D200" s="162" t="s">
        <v>150</v>
      </c>
      <c r="E200" s="167" t="s">
        <v>3</v>
      </c>
      <c r="F200" s="168" t="s">
        <v>274</v>
      </c>
      <c r="H200" s="169">
        <v>43.11</v>
      </c>
      <c r="I200" s="170"/>
      <c r="L200" s="166"/>
      <c r="M200" s="171"/>
      <c r="N200" s="172"/>
      <c r="O200" s="172"/>
      <c r="P200" s="172"/>
      <c r="Q200" s="172"/>
      <c r="R200" s="172"/>
      <c r="S200" s="172"/>
      <c r="T200" s="173"/>
      <c r="AT200" s="167" t="s">
        <v>150</v>
      </c>
      <c r="AU200" s="167" t="s">
        <v>141</v>
      </c>
      <c r="AV200" s="13" t="s">
        <v>141</v>
      </c>
      <c r="AW200" s="13" t="s">
        <v>36</v>
      </c>
      <c r="AX200" s="13" t="s">
        <v>75</v>
      </c>
      <c r="AY200" s="167" t="s">
        <v>134</v>
      </c>
    </row>
    <row r="201" spans="1:65" s="13" customFormat="1" ht="11.25">
      <c r="B201" s="166"/>
      <c r="D201" s="162" t="s">
        <v>150</v>
      </c>
      <c r="E201" s="167" t="s">
        <v>3</v>
      </c>
      <c r="F201" s="168" t="s">
        <v>275</v>
      </c>
      <c r="H201" s="169">
        <v>-17</v>
      </c>
      <c r="I201" s="170"/>
      <c r="L201" s="166"/>
      <c r="M201" s="171"/>
      <c r="N201" s="172"/>
      <c r="O201" s="172"/>
      <c r="P201" s="172"/>
      <c r="Q201" s="172"/>
      <c r="R201" s="172"/>
      <c r="S201" s="172"/>
      <c r="T201" s="173"/>
      <c r="AT201" s="167" t="s">
        <v>150</v>
      </c>
      <c r="AU201" s="167" t="s">
        <v>141</v>
      </c>
      <c r="AV201" s="13" t="s">
        <v>141</v>
      </c>
      <c r="AW201" s="13" t="s">
        <v>36</v>
      </c>
      <c r="AX201" s="13" t="s">
        <v>75</v>
      </c>
      <c r="AY201" s="167" t="s">
        <v>134</v>
      </c>
    </row>
    <row r="202" spans="1:65" s="14" customFormat="1" ht="11.25">
      <c r="B202" s="174"/>
      <c r="D202" s="162" t="s">
        <v>150</v>
      </c>
      <c r="E202" s="175" t="s">
        <v>3</v>
      </c>
      <c r="F202" s="176" t="s">
        <v>154</v>
      </c>
      <c r="H202" s="177">
        <v>734.48099999999999</v>
      </c>
      <c r="I202" s="178"/>
      <c r="L202" s="174"/>
      <c r="M202" s="179"/>
      <c r="N202" s="180"/>
      <c r="O202" s="180"/>
      <c r="P202" s="180"/>
      <c r="Q202" s="180"/>
      <c r="R202" s="180"/>
      <c r="S202" s="180"/>
      <c r="T202" s="181"/>
      <c r="AT202" s="175" t="s">
        <v>150</v>
      </c>
      <c r="AU202" s="175" t="s">
        <v>141</v>
      </c>
      <c r="AV202" s="14" t="s">
        <v>140</v>
      </c>
      <c r="AW202" s="14" t="s">
        <v>36</v>
      </c>
      <c r="AX202" s="14" t="s">
        <v>22</v>
      </c>
      <c r="AY202" s="175" t="s">
        <v>134</v>
      </c>
    </row>
    <row r="203" spans="1:65" s="2" customFormat="1" ht="16.5" customHeight="1">
      <c r="A203" s="33"/>
      <c r="B203" s="148"/>
      <c r="C203" s="149" t="s">
        <v>276</v>
      </c>
      <c r="D203" s="149" t="s">
        <v>136</v>
      </c>
      <c r="E203" s="150" t="s">
        <v>277</v>
      </c>
      <c r="F203" s="151" t="s">
        <v>278</v>
      </c>
      <c r="G203" s="152" t="s">
        <v>183</v>
      </c>
      <c r="H203" s="153">
        <v>18</v>
      </c>
      <c r="I203" s="154"/>
      <c r="J203" s="155">
        <f>ROUND(I203*H203,2)</f>
        <v>0</v>
      </c>
      <c r="K203" s="151" t="s">
        <v>146</v>
      </c>
      <c r="L203" s="34"/>
      <c r="M203" s="156" t="s">
        <v>3</v>
      </c>
      <c r="N203" s="157" t="s">
        <v>47</v>
      </c>
      <c r="O203" s="54"/>
      <c r="P203" s="158">
        <f>O203*H203</f>
        <v>0</v>
      </c>
      <c r="Q203" s="158">
        <v>2.3099999999999999E-2</v>
      </c>
      <c r="R203" s="158">
        <f>Q203*H203</f>
        <v>0.4158</v>
      </c>
      <c r="S203" s="158">
        <v>0</v>
      </c>
      <c r="T203" s="159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0" t="s">
        <v>140</v>
      </c>
      <c r="AT203" s="160" t="s">
        <v>136</v>
      </c>
      <c r="AU203" s="160" t="s">
        <v>141</v>
      </c>
      <c r="AY203" s="18" t="s">
        <v>134</v>
      </c>
      <c r="BE203" s="161">
        <f>IF(N203="základní",J203,0)</f>
        <v>0</v>
      </c>
      <c r="BF203" s="161">
        <f>IF(N203="snížená",J203,0)</f>
        <v>0</v>
      </c>
      <c r="BG203" s="161">
        <f>IF(N203="zákl. přenesená",J203,0)</f>
        <v>0</v>
      </c>
      <c r="BH203" s="161">
        <f>IF(N203="sníž. přenesená",J203,0)</f>
        <v>0</v>
      </c>
      <c r="BI203" s="161">
        <f>IF(N203="nulová",J203,0)</f>
        <v>0</v>
      </c>
      <c r="BJ203" s="18" t="s">
        <v>141</v>
      </c>
      <c r="BK203" s="161">
        <f>ROUND(I203*H203,2)</f>
        <v>0</v>
      </c>
      <c r="BL203" s="18" t="s">
        <v>140</v>
      </c>
      <c r="BM203" s="160" t="s">
        <v>279</v>
      </c>
    </row>
    <row r="204" spans="1:65" s="2" customFormat="1" ht="11.25">
      <c r="A204" s="33"/>
      <c r="B204" s="34"/>
      <c r="C204" s="33"/>
      <c r="D204" s="162" t="s">
        <v>148</v>
      </c>
      <c r="E204" s="33"/>
      <c r="F204" s="163" t="s">
        <v>280</v>
      </c>
      <c r="G204" s="33"/>
      <c r="H204" s="33"/>
      <c r="I204" s="88"/>
      <c r="J204" s="33"/>
      <c r="K204" s="33"/>
      <c r="L204" s="34"/>
      <c r="M204" s="164"/>
      <c r="N204" s="165"/>
      <c r="O204" s="54"/>
      <c r="P204" s="54"/>
      <c r="Q204" s="54"/>
      <c r="R204" s="54"/>
      <c r="S204" s="54"/>
      <c r="T204" s="55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T204" s="18" t="s">
        <v>148</v>
      </c>
      <c r="AU204" s="18" t="s">
        <v>141</v>
      </c>
    </row>
    <row r="205" spans="1:65" s="13" customFormat="1" ht="11.25">
      <c r="B205" s="166"/>
      <c r="D205" s="162" t="s">
        <v>150</v>
      </c>
      <c r="E205" s="167" t="s">
        <v>3</v>
      </c>
      <c r="F205" s="168" t="s">
        <v>281</v>
      </c>
      <c r="H205" s="169">
        <v>17</v>
      </c>
      <c r="I205" s="170"/>
      <c r="L205" s="166"/>
      <c r="M205" s="171"/>
      <c r="N205" s="172"/>
      <c r="O205" s="172"/>
      <c r="P205" s="172"/>
      <c r="Q205" s="172"/>
      <c r="R205" s="172"/>
      <c r="S205" s="172"/>
      <c r="T205" s="173"/>
      <c r="AT205" s="167" t="s">
        <v>150</v>
      </c>
      <c r="AU205" s="167" t="s">
        <v>141</v>
      </c>
      <c r="AV205" s="13" t="s">
        <v>141</v>
      </c>
      <c r="AW205" s="13" t="s">
        <v>36</v>
      </c>
      <c r="AX205" s="13" t="s">
        <v>75</v>
      </c>
      <c r="AY205" s="167" t="s">
        <v>134</v>
      </c>
    </row>
    <row r="206" spans="1:65" s="13" customFormat="1" ht="11.25">
      <c r="B206" s="166"/>
      <c r="D206" s="162" t="s">
        <v>150</v>
      </c>
      <c r="E206" s="167" t="s">
        <v>3</v>
      </c>
      <c r="F206" s="168" t="s">
        <v>282</v>
      </c>
      <c r="H206" s="169">
        <v>1</v>
      </c>
      <c r="I206" s="170"/>
      <c r="L206" s="166"/>
      <c r="M206" s="171"/>
      <c r="N206" s="172"/>
      <c r="O206" s="172"/>
      <c r="P206" s="172"/>
      <c r="Q206" s="172"/>
      <c r="R206" s="172"/>
      <c r="S206" s="172"/>
      <c r="T206" s="173"/>
      <c r="AT206" s="167" t="s">
        <v>150</v>
      </c>
      <c r="AU206" s="167" t="s">
        <v>141</v>
      </c>
      <c r="AV206" s="13" t="s">
        <v>141</v>
      </c>
      <c r="AW206" s="13" t="s">
        <v>36</v>
      </c>
      <c r="AX206" s="13" t="s">
        <v>75</v>
      </c>
      <c r="AY206" s="167" t="s">
        <v>134</v>
      </c>
    </row>
    <row r="207" spans="1:65" s="14" customFormat="1" ht="11.25">
      <c r="B207" s="174"/>
      <c r="D207" s="162" t="s">
        <v>150</v>
      </c>
      <c r="E207" s="175" t="s">
        <v>3</v>
      </c>
      <c r="F207" s="176" t="s">
        <v>154</v>
      </c>
      <c r="H207" s="177">
        <v>18</v>
      </c>
      <c r="I207" s="178"/>
      <c r="L207" s="174"/>
      <c r="M207" s="179"/>
      <c r="N207" s="180"/>
      <c r="O207" s="180"/>
      <c r="P207" s="180"/>
      <c r="Q207" s="180"/>
      <c r="R207" s="180"/>
      <c r="S207" s="180"/>
      <c r="T207" s="181"/>
      <c r="AT207" s="175" t="s">
        <v>150</v>
      </c>
      <c r="AU207" s="175" t="s">
        <v>141</v>
      </c>
      <c r="AV207" s="14" t="s">
        <v>140</v>
      </c>
      <c r="AW207" s="14" t="s">
        <v>36</v>
      </c>
      <c r="AX207" s="14" t="s">
        <v>22</v>
      </c>
      <c r="AY207" s="175" t="s">
        <v>134</v>
      </c>
    </row>
    <row r="208" spans="1:65" s="2" customFormat="1" ht="16.5" customHeight="1">
      <c r="A208" s="33"/>
      <c r="B208" s="148"/>
      <c r="C208" s="149" t="s">
        <v>283</v>
      </c>
      <c r="D208" s="149" t="s">
        <v>136</v>
      </c>
      <c r="E208" s="150" t="s">
        <v>284</v>
      </c>
      <c r="F208" s="151" t="s">
        <v>285</v>
      </c>
      <c r="G208" s="152" t="s">
        <v>183</v>
      </c>
      <c r="H208" s="153">
        <v>0.3</v>
      </c>
      <c r="I208" s="154"/>
      <c r="J208" s="155">
        <f>ROUND(I208*H208,2)</f>
        <v>0</v>
      </c>
      <c r="K208" s="151" t="s">
        <v>146</v>
      </c>
      <c r="L208" s="34"/>
      <c r="M208" s="156" t="s">
        <v>3</v>
      </c>
      <c r="N208" s="157" t="s">
        <v>47</v>
      </c>
      <c r="O208" s="54"/>
      <c r="P208" s="158">
        <f>O208*H208</f>
        <v>0</v>
      </c>
      <c r="Q208" s="158">
        <v>2.6360000000000001E-2</v>
      </c>
      <c r="R208" s="158">
        <f>Q208*H208</f>
        <v>7.9080000000000001E-3</v>
      </c>
      <c r="S208" s="158">
        <v>0</v>
      </c>
      <c r="T208" s="159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0" t="s">
        <v>140</v>
      </c>
      <c r="AT208" s="160" t="s">
        <v>136</v>
      </c>
      <c r="AU208" s="160" t="s">
        <v>141</v>
      </c>
      <c r="AY208" s="18" t="s">
        <v>134</v>
      </c>
      <c r="BE208" s="161">
        <f>IF(N208="základní",J208,0)</f>
        <v>0</v>
      </c>
      <c r="BF208" s="161">
        <f>IF(N208="snížená",J208,0)</f>
        <v>0</v>
      </c>
      <c r="BG208" s="161">
        <f>IF(N208="zákl. přenesená",J208,0)</f>
        <v>0</v>
      </c>
      <c r="BH208" s="161">
        <f>IF(N208="sníž. přenesená",J208,0)</f>
        <v>0</v>
      </c>
      <c r="BI208" s="161">
        <f>IF(N208="nulová",J208,0)</f>
        <v>0</v>
      </c>
      <c r="BJ208" s="18" t="s">
        <v>141</v>
      </c>
      <c r="BK208" s="161">
        <f>ROUND(I208*H208,2)</f>
        <v>0</v>
      </c>
      <c r="BL208" s="18" t="s">
        <v>140</v>
      </c>
      <c r="BM208" s="160" t="s">
        <v>286</v>
      </c>
    </row>
    <row r="209" spans="1:65" s="2" customFormat="1" ht="11.25">
      <c r="A209" s="33"/>
      <c r="B209" s="34"/>
      <c r="C209" s="33"/>
      <c r="D209" s="162" t="s">
        <v>148</v>
      </c>
      <c r="E209" s="33"/>
      <c r="F209" s="163" t="s">
        <v>287</v>
      </c>
      <c r="G209" s="33"/>
      <c r="H209" s="33"/>
      <c r="I209" s="88"/>
      <c r="J209" s="33"/>
      <c r="K209" s="33"/>
      <c r="L209" s="34"/>
      <c r="M209" s="164"/>
      <c r="N209" s="165"/>
      <c r="O209" s="54"/>
      <c r="P209" s="54"/>
      <c r="Q209" s="54"/>
      <c r="R209" s="54"/>
      <c r="S209" s="54"/>
      <c r="T209" s="55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T209" s="18" t="s">
        <v>148</v>
      </c>
      <c r="AU209" s="18" t="s">
        <v>141</v>
      </c>
    </row>
    <row r="210" spans="1:65" s="13" customFormat="1" ht="11.25">
      <c r="B210" s="166"/>
      <c r="D210" s="162" t="s">
        <v>150</v>
      </c>
      <c r="E210" s="167" t="s">
        <v>3</v>
      </c>
      <c r="F210" s="168" t="s">
        <v>288</v>
      </c>
      <c r="H210" s="169">
        <v>0.3</v>
      </c>
      <c r="I210" s="170"/>
      <c r="L210" s="166"/>
      <c r="M210" s="171"/>
      <c r="N210" s="172"/>
      <c r="O210" s="172"/>
      <c r="P210" s="172"/>
      <c r="Q210" s="172"/>
      <c r="R210" s="172"/>
      <c r="S210" s="172"/>
      <c r="T210" s="173"/>
      <c r="AT210" s="167" t="s">
        <v>150</v>
      </c>
      <c r="AU210" s="167" t="s">
        <v>141</v>
      </c>
      <c r="AV210" s="13" t="s">
        <v>141</v>
      </c>
      <c r="AW210" s="13" t="s">
        <v>36</v>
      </c>
      <c r="AX210" s="13" t="s">
        <v>22</v>
      </c>
      <c r="AY210" s="167" t="s">
        <v>134</v>
      </c>
    </row>
    <row r="211" spans="1:65" s="2" customFormat="1" ht="24" customHeight="1">
      <c r="A211" s="33"/>
      <c r="B211" s="148"/>
      <c r="C211" s="149" t="s">
        <v>289</v>
      </c>
      <c r="D211" s="149" t="s">
        <v>136</v>
      </c>
      <c r="E211" s="150" t="s">
        <v>290</v>
      </c>
      <c r="F211" s="151" t="s">
        <v>291</v>
      </c>
      <c r="G211" s="152" t="s">
        <v>292</v>
      </c>
      <c r="H211" s="153">
        <v>1</v>
      </c>
      <c r="I211" s="154"/>
      <c r="J211" s="155">
        <f>ROUND(I211*H211,2)</f>
        <v>0</v>
      </c>
      <c r="K211" s="151" t="s">
        <v>3</v>
      </c>
      <c r="L211" s="34"/>
      <c r="M211" s="156" t="s">
        <v>3</v>
      </c>
      <c r="N211" s="157" t="s">
        <v>47</v>
      </c>
      <c r="O211" s="54"/>
      <c r="P211" s="158">
        <f>O211*H211</f>
        <v>0</v>
      </c>
      <c r="Q211" s="158">
        <v>0</v>
      </c>
      <c r="R211" s="158">
        <f>Q211*H211</f>
        <v>0</v>
      </c>
      <c r="S211" s="158">
        <v>0</v>
      </c>
      <c r="T211" s="159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0" t="s">
        <v>140</v>
      </c>
      <c r="AT211" s="160" t="s">
        <v>136</v>
      </c>
      <c r="AU211" s="160" t="s">
        <v>141</v>
      </c>
      <c r="AY211" s="18" t="s">
        <v>134</v>
      </c>
      <c r="BE211" s="161">
        <f>IF(N211="základní",J211,0)</f>
        <v>0</v>
      </c>
      <c r="BF211" s="161">
        <f>IF(N211="snížená",J211,0)</f>
        <v>0</v>
      </c>
      <c r="BG211" s="161">
        <f>IF(N211="zákl. přenesená",J211,0)</f>
        <v>0</v>
      </c>
      <c r="BH211" s="161">
        <f>IF(N211="sníž. přenesená",J211,0)</f>
        <v>0</v>
      </c>
      <c r="BI211" s="161">
        <f>IF(N211="nulová",J211,0)</f>
        <v>0</v>
      </c>
      <c r="BJ211" s="18" t="s">
        <v>141</v>
      </c>
      <c r="BK211" s="161">
        <f>ROUND(I211*H211,2)</f>
        <v>0</v>
      </c>
      <c r="BL211" s="18" t="s">
        <v>140</v>
      </c>
      <c r="BM211" s="160" t="s">
        <v>293</v>
      </c>
    </row>
    <row r="212" spans="1:65" s="2" customFormat="1" ht="16.5" customHeight="1">
      <c r="A212" s="33"/>
      <c r="B212" s="148"/>
      <c r="C212" s="149" t="s">
        <v>8</v>
      </c>
      <c r="D212" s="149" t="s">
        <v>136</v>
      </c>
      <c r="E212" s="150" t="s">
        <v>294</v>
      </c>
      <c r="F212" s="151" t="s">
        <v>295</v>
      </c>
      <c r="G212" s="152" t="s">
        <v>292</v>
      </c>
      <c r="H212" s="153">
        <v>1</v>
      </c>
      <c r="I212" s="154"/>
      <c r="J212" s="155">
        <f>ROUND(I212*H212,2)</f>
        <v>0</v>
      </c>
      <c r="K212" s="151" t="s">
        <v>3</v>
      </c>
      <c r="L212" s="34"/>
      <c r="M212" s="156" t="s">
        <v>3</v>
      </c>
      <c r="N212" s="157" t="s">
        <v>47</v>
      </c>
      <c r="O212" s="54"/>
      <c r="P212" s="158">
        <f>O212*H212</f>
        <v>0</v>
      </c>
      <c r="Q212" s="158">
        <v>0</v>
      </c>
      <c r="R212" s="158">
        <f>Q212*H212</f>
        <v>0</v>
      </c>
      <c r="S212" s="158">
        <v>0</v>
      </c>
      <c r="T212" s="159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0" t="s">
        <v>140</v>
      </c>
      <c r="AT212" s="160" t="s">
        <v>136</v>
      </c>
      <c r="AU212" s="160" t="s">
        <v>141</v>
      </c>
      <c r="AY212" s="18" t="s">
        <v>134</v>
      </c>
      <c r="BE212" s="161">
        <f>IF(N212="základní",J212,0)</f>
        <v>0</v>
      </c>
      <c r="BF212" s="161">
        <f>IF(N212="snížená",J212,0)</f>
        <v>0</v>
      </c>
      <c r="BG212" s="161">
        <f>IF(N212="zákl. přenesená",J212,0)</f>
        <v>0</v>
      </c>
      <c r="BH212" s="161">
        <f>IF(N212="sníž. přenesená",J212,0)</f>
        <v>0</v>
      </c>
      <c r="BI212" s="161">
        <f>IF(N212="nulová",J212,0)</f>
        <v>0</v>
      </c>
      <c r="BJ212" s="18" t="s">
        <v>141</v>
      </c>
      <c r="BK212" s="161">
        <f>ROUND(I212*H212,2)</f>
        <v>0</v>
      </c>
      <c r="BL212" s="18" t="s">
        <v>140</v>
      </c>
      <c r="BM212" s="160" t="s">
        <v>296</v>
      </c>
    </row>
    <row r="213" spans="1:65" s="2" customFormat="1" ht="16.5" customHeight="1">
      <c r="A213" s="33"/>
      <c r="B213" s="148"/>
      <c r="C213" s="149" t="s">
        <v>297</v>
      </c>
      <c r="D213" s="149" t="s">
        <v>136</v>
      </c>
      <c r="E213" s="150" t="s">
        <v>298</v>
      </c>
      <c r="F213" s="151" t="s">
        <v>299</v>
      </c>
      <c r="G213" s="152" t="s">
        <v>183</v>
      </c>
      <c r="H213" s="153">
        <v>751.48099999999999</v>
      </c>
      <c r="I213" s="154"/>
      <c r="J213" s="155">
        <f>ROUND(I213*H213,2)</f>
        <v>0</v>
      </c>
      <c r="K213" s="151" t="s">
        <v>3</v>
      </c>
      <c r="L213" s="34"/>
      <c r="M213" s="156" t="s">
        <v>3</v>
      </c>
      <c r="N213" s="157" t="s">
        <v>47</v>
      </c>
      <c r="O213" s="54"/>
      <c r="P213" s="158">
        <f>O213*H213</f>
        <v>0</v>
      </c>
      <c r="Q213" s="158">
        <v>0</v>
      </c>
      <c r="R213" s="158">
        <f>Q213*H213</f>
        <v>0</v>
      </c>
      <c r="S213" s="158">
        <v>0</v>
      </c>
      <c r="T213" s="159">
        <f>S213*H213</f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0" t="s">
        <v>140</v>
      </c>
      <c r="AT213" s="160" t="s">
        <v>136</v>
      </c>
      <c r="AU213" s="160" t="s">
        <v>141</v>
      </c>
      <c r="AY213" s="18" t="s">
        <v>134</v>
      </c>
      <c r="BE213" s="161">
        <f>IF(N213="základní",J213,0)</f>
        <v>0</v>
      </c>
      <c r="BF213" s="161">
        <f>IF(N213="snížená",J213,0)</f>
        <v>0</v>
      </c>
      <c r="BG213" s="161">
        <f>IF(N213="zákl. přenesená",J213,0)</f>
        <v>0</v>
      </c>
      <c r="BH213" s="161">
        <f>IF(N213="sníž. přenesená",J213,0)</f>
        <v>0</v>
      </c>
      <c r="BI213" s="161">
        <f>IF(N213="nulová",J213,0)</f>
        <v>0</v>
      </c>
      <c r="BJ213" s="18" t="s">
        <v>141</v>
      </c>
      <c r="BK213" s="161">
        <f>ROUND(I213*H213,2)</f>
        <v>0</v>
      </c>
      <c r="BL213" s="18" t="s">
        <v>140</v>
      </c>
      <c r="BM213" s="160" t="s">
        <v>300</v>
      </c>
    </row>
    <row r="214" spans="1:65" s="13" customFormat="1" ht="11.25">
      <c r="B214" s="166"/>
      <c r="D214" s="162" t="s">
        <v>150</v>
      </c>
      <c r="E214" s="167" t="s">
        <v>3</v>
      </c>
      <c r="F214" s="168" t="s">
        <v>265</v>
      </c>
      <c r="H214" s="169">
        <v>332.798</v>
      </c>
      <c r="I214" s="170"/>
      <c r="L214" s="166"/>
      <c r="M214" s="171"/>
      <c r="N214" s="172"/>
      <c r="O214" s="172"/>
      <c r="P214" s="172"/>
      <c r="Q214" s="172"/>
      <c r="R214" s="172"/>
      <c r="S214" s="172"/>
      <c r="T214" s="173"/>
      <c r="AT214" s="167" t="s">
        <v>150</v>
      </c>
      <c r="AU214" s="167" t="s">
        <v>141</v>
      </c>
      <c r="AV214" s="13" t="s">
        <v>141</v>
      </c>
      <c r="AW214" s="13" t="s">
        <v>36</v>
      </c>
      <c r="AX214" s="13" t="s">
        <v>75</v>
      </c>
      <c r="AY214" s="167" t="s">
        <v>134</v>
      </c>
    </row>
    <row r="215" spans="1:65" s="13" customFormat="1" ht="11.25">
      <c r="B215" s="166"/>
      <c r="D215" s="162" t="s">
        <v>150</v>
      </c>
      <c r="E215" s="167" t="s">
        <v>3</v>
      </c>
      <c r="F215" s="168" t="s">
        <v>266</v>
      </c>
      <c r="H215" s="169">
        <v>145.75</v>
      </c>
      <c r="I215" s="170"/>
      <c r="L215" s="166"/>
      <c r="M215" s="171"/>
      <c r="N215" s="172"/>
      <c r="O215" s="172"/>
      <c r="P215" s="172"/>
      <c r="Q215" s="172"/>
      <c r="R215" s="172"/>
      <c r="S215" s="172"/>
      <c r="T215" s="173"/>
      <c r="AT215" s="167" t="s">
        <v>150</v>
      </c>
      <c r="AU215" s="167" t="s">
        <v>141</v>
      </c>
      <c r="AV215" s="13" t="s">
        <v>141</v>
      </c>
      <c r="AW215" s="13" t="s">
        <v>36</v>
      </c>
      <c r="AX215" s="13" t="s">
        <v>75</v>
      </c>
      <c r="AY215" s="167" t="s">
        <v>134</v>
      </c>
    </row>
    <row r="216" spans="1:65" s="13" customFormat="1" ht="11.25">
      <c r="B216" s="166"/>
      <c r="D216" s="162" t="s">
        <v>150</v>
      </c>
      <c r="E216" s="167" t="s">
        <v>3</v>
      </c>
      <c r="F216" s="168" t="s">
        <v>267</v>
      </c>
      <c r="H216" s="169">
        <v>11.28</v>
      </c>
      <c r="I216" s="170"/>
      <c r="L216" s="166"/>
      <c r="M216" s="171"/>
      <c r="N216" s="172"/>
      <c r="O216" s="172"/>
      <c r="P216" s="172"/>
      <c r="Q216" s="172"/>
      <c r="R216" s="172"/>
      <c r="S216" s="172"/>
      <c r="T216" s="173"/>
      <c r="AT216" s="167" t="s">
        <v>150</v>
      </c>
      <c r="AU216" s="167" t="s">
        <v>141</v>
      </c>
      <c r="AV216" s="13" t="s">
        <v>141</v>
      </c>
      <c r="AW216" s="13" t="s">
        <v>36</v>
      </c>
      <c r="AX216" s="13" t="s">
        <v>75</v>
      </c>
      <c r="AY216" s="167" t="s">
        <v>134</v>
      </c>
    </row>
    <row r="217" spans="1:65" s="13" customFormat="1" ht="11.25">
      <c r="B217" s="166"/>
      <c r="D217" s="162" t="s">
        <v>150</v>
      </c>
      <c r="E217" s="167" t="s">
        <v>3</v>
      </c>
      <c r="F217" s="168" t="s">
        <v>268</v>
      </c>
      <c r="H217" s="169">
        <v>11.04</v>
      </c>
      <c r="I217" s="170"/>
      <c r="L217" s="166"/>
      <c r="M217" s="171"/>
      <c r="N217" s="172"/>
      <c r="O217" s="172"/>
      <c r="P217" s="172"/>
      <c r="Q217" s="172"/>
      <c r="R217" s="172"/>
      <c r="S217" s="172"/>
      <c r="T217" s="173"/>
      <c r="AT217" s="167" t="s">
        <v>150</v>
      </c>
      <c r="AU217" s="167" t="s">
        <v>141</v>
      </c>
      <c r="AV217" s="13" t="s">
        <v>141</v>
      </c>
      <c r="AW217" s="13" t="s">
        <v>36</v>
      </c>
      <c r="AX217" s="13" t="s">
        <v>75</v>
      </c>
      <c r="AY217" s="167" t="s">
        <v>134</v>
      </c>
    </row>
    <row r="218" spans="1:65" s="13" customFormat="1" ht="11.25">
      <c r="B218" s="166"/>
      <c r="D218" s="162" t="s">
        <v>150</v>
      </c>
      <c r="E218" s="167" t="s">
        <v>3</v>
      </c>
      <c r="F218" s="168" t="s">
        <v>269</v>
      </c>
      <c r="H218" s="169">
        <v>67.933999999999997</v>
      </c>
      <c r="I218" s="170"/>
      <c r="L218" s="166"/>
      <c r="M218" s="171"/>
      <c r="N218" s="172"/>
      <c r="O218" s="172"/>
      <c r="P218" s="172"/>
      <c r="Q218" s="172"/>
      <c r="R218" s="172"/>
      <c r="S218" s="172"/>
      <c r="T218" s="173"/>
      <c r="AT218" s="167" t="s">
        <v>150</v>
      </c>
      <c r="AU218" s="167" t="s">
        <v>141</v>
      </c>
      <c r="AV218" s="13" t="s">
        <v>141</v>
      </c>
      <c r="AW218" s="13" t="s">
        <v>36</v>
      </c>
      <c r="AX218" s="13" t="s">
        <v>75</v>
      </c>
      <c r="AY218" s="167" t="s">
        <v>134</v>
      </c>
    </row>
    <row r="219" spans="1:65" s="13" customFormat="1" ht="11.25">
      <c r="B219" s="166"/>
      <c r="D219" s="162" t="s">
        <v>150</v>
      </c>
      <c r="E219" s="167" t="s">
        <v>3</v>
      </c>
      <c r="F219" s="168" t="s">
        <v>270</v>
      </c>
      <c r="H219" s="169">
        <v>61.82</v>
      </c>
      <c r="I219" s="170"/>
      <c r="L219" s="166"/>
      <c r="M219" s="171"/>
      <c r="N219" s="172"/>
      <c r="O219" s="172"/>
      <c r="P219" s="172"/>
      <c r="Q219" s="172"/>
      <c r="R219" s="172"/>
      <c r="S219" s="172"/>
      <c r="T219" s="173"/>
      <c r="AT219" s="167" t="s">
        <v>150</v>
      </c>
      <c r="AU219" s="167" t="s">
        <v>141</v>
      </c>
      <c r="AV219" s="13" t="s">
        <v>141</v>
      </c>
      <c r="AW219" s="13" t="s">
        <v>36</v>
      </c>
      <c r="AX219" s="13" t="s">
        <v>75</v>
      </c>
      <c r="AY219" s="167" t="s">
        <v>134</v>
      </c>
    </row>
    <row r="220" spans="1:65" s="13" customFormat="1" ht="11.25">
      <c r="B220" s="166"/>
      <c r="D220" s="162" t="s">
        <v>150</v>
      </c>
      <c r="E220" s="167" t="s">
        <v>3</v>
      </c>
      <c r="F220" s="168" t="s">
        <v>271</v>
      </c>
      <c r="H220" s="169">
        <v>7.27</v>
      </c>
      <c r="I220" s="170"/>
      <c r="L220" s="166"/>
      <c r="M220" s="171"/>
      <c r="N220" s="172"/>
      <c r="O220" s="172"/>
      <c r="P220" s="172"/>
      <c r="Q220" s="172"/>
      <c r="R220" s="172"/>
      <c r="S220" s="172"/>
      <c r="T220" s="173"/>
      <c r="AT220" s="167" t="s">
        <v>150</v>
      </c>
      <c r="AU220" s="167" t="s">
        <v>141</v>
      </c>
      <c r="AV220" s="13" t="s">
        <v>141</v>
      </c>
      <c r="AW220" s="13" t="s">
        <v>36</v>
      </c>
      <c r="AX220" s="13" t="s">
        <v>75</v>
      </c>
      <c r="AY220" s="167" t="s">
        <v>134</v>
      </c>
    </row>
    <row r="221" spans="1:65" s="13" customFormat="1" ht="11.25">
      <c r="B221" s="166"/>
      <c r="D221" s="162" t="s">
        <v>150</v>
      </c>
      <c r="E221" s="167" t="s">
        <v>3</v>
      </c>
      <c r="F221" s="168" t="s">
        <v>272</v>
      </c>
      <c r="H221" s="169">
        <v>63.383000000000003</v>
      </c>
      <c r="I221" s="170"/>
      <c r="L221" s="166"/>
      <c r="M221" s="171"/>
      <c r="N221" s="172"/>
      <c r="O221" s="172"/>
      <c r="P221" s="172"/>
      <c r="Q221" s="172"/>
      <c r="R221" s="172"/>
      <c r="S221" s="172"/>
      <c r="T221" s="173"/>
      <c r="AT221" s="167" t="s">
        <v>150</v>
      </c>
      <c r="AU221" s="167" t="s">
        <v>141</v>
      </c>
      <c r="AV221" s="13" t="s">
        <v>141</v>
      </c>
      <c r="AW221" s="13" t="s">
        <v>36</v>
      </c>
      <c r="AX221" s="13" t="s">
        <v>75</v>
      </c>
      <c r="AY221" s="167" t="s">
        <v>134</v>
      </c>
    </row>
    <row r="222" spans="1:65" s="13" customFormat="1" ht="11.25">
      <c r="B222" s="166"/>
      <c r="D222" s="162" t="s">
        <v>150</v>
      </c>
      <c r="E222" s="167" t="s">
        <v>3</v>
      </c>
      <c r="F222" s="168" t="s">
        <v>273</v>
      </c>
      <c r="H222" s="169">
        <v>7.0960000000000001</v>
      </c>
      <c r="I222" s="170"/>
      <c r="L222" s="166"/>
      <c r="M222" s="171"/>
      <c r="N222" s="172"/>
      <c r="O222" s="172"/>
      <c r="P222" s="172"/>
      <c r="Q222" s="172"/>
      <c r="R222" s="172"/>
      <c r="S222" s="172"/>
      <c r="T222" s="173"/>
      <c r="AT222" s="167" t="s">
        <v>150</v>
      </c>
      <c r="AU222" s="167" t="s">
        <v>141</v>
      </c>
      <c r="AV222" s="13" t="s">
        <v>141</v>
      </c>
      <c r="AW222" s="13" t="s">
        <v>36</v>
      </c>
      <c r="AX222" s="13" t="s">
        <v>75</v>
      </c>
      <c r="AY222" s="167" t="s">
        <v>134</v>
      </c>
    </row>
    <row r="223" spans="1:65" s="13" customFormat="1" ht="11.25">
      <c r="B223" s="166"/>
      <c r="D223" s="162" t="s">
        <v>150</v>
      </c>
      <c r="E223" s="167" t="s">
        <v>3</v>
      </c>
      <c r="F223" s="168" t="s">
        <v>274</v>
      </c>
      <c r="H223" s="169">
        <v>43.11</v>
      </c>
      <c r="I223" s="170"/>
      <c r="L223" s="166"/>
      <c r="M223" s="171"/>
      <c r="N223" s="172"/>
      <c r="O223" s="172"/>
      <c r="P223" s="172"/>
      <c r="Q223" s="172"/>
      <c r="R223" s="172"/>
      <c r="S223" s="172"/>
      <c r="T223" s="173"/>
      <c r="AT223" s="167" t="s">
        <v>150</v>
      </c>
      <c r="AU223" s="167" t="s">
        <v>141</v>
      </c>
      <c r="AV223" s="13" t="s">
        <v>141</v>
      </c>
      <c r="AW223" s="13" t="s">
        <v>36</v>
      </c>
      <c r="AX223" s="13" t="s">
        <v>75</v>
      </c>
      <c r="AY223" s="167" t="s">
        <v>134</v>
      </c>
    </row>
    <row r="224" spans="1:65" s="14" customFormat="1" ht="11.25">
      <c r="B224" s="174"/>
      <c r="D224" s="162" t="s">
        <v>150</v>
      </c>
      <c r="E224" s="175" t="s">
        <v>3</v>
      </c>
      <c r="F224" s="176" t="s">
        <v>154</v>
      </c>
      <c r="H224" s="177">
        <v>751.48099999999999</v>
      </c>
      <c r="I224" s="178"/>
      <c r="L224" s="174"/>
      <c r="M224" s="179"/>
      <c r="N224" s="180"/>
      <c r="O224" s="180"/>
      <c r="P224" s="180"/>
      <c r="Q224" s="180"/>
      <c r="R224" s="180"/>
      <c r="S224" s="180"/>
      <c r="T224" s="181"/>
      <c r="AT224" s="175" t="s">
        <v>150</v>
      </c>
      <c r="AU224" s="175" t="s">
        <v>141</v>
      </c>
      <c r="AV224" s="14" t="s">
        <v>140</v>
      </c>
      <c r="AW224" s="14" t="s">
        <v>36</v>
      </c>
      <c r="AX224" s="14" t="s">
        <v>22</v>
      </c>
      <c r="AY224" s="175" t="s">
        <v>134</v>
      </c>
    </row>
    <row r="225" spans="1:65" s="2" customFormat="1" ht="16.5" customHeight="1">
      <c r="A225" s="33"/>
      <c r="B225" s="148"/>
      <c r="C225" s="149" t="s">
        <v>301</v>
      </c>
      <c r="D225" s="149" t="s">
        <v>136</v>
      </c>
      <c r="E225" s="150" t="s">
        <v>302</v>
      </c>
      <c r="F225" s="151" t="s">
        <v>303</v>
      </c>
      <c r="G225" s="152" t="s">
        <v>183</v>
      </c>
      <c r="H225" s="153">
        <v>514.13699999999994</v>
      </c>
      <c r="I225" s="154"/>
      <c r="J225" s="155">
        <f>ROUND(I225*H225,2)</f>
        <v>0</v>
      </c>
      <c r="K225" s="151" t="s">
        <v>3</v>
      </c>
      <c r="L225" s="34"/>
      <c r="M225" s="156" t="s">
        <v>3</v>
      </c>
      <c r="N225" s="157" t="s">
        <v>47</v>
      </c>
      <c r="O225" s="54"/>
      <c r="P225" s="158">
        <f>O225*H225</f>
        <v>0</v>
      </c>
      <c r="Q225" s="158">
        <v>2.9999999999999997E-4</v>
      </c>
      <c r="R225" s="158">
        <f>Q225*H225</f>
        <v>0.15424109999999996</v>
      </c>
      <c r="S225" s="158">
        <v>0</v>
      </c>
      <c r="T225" s="159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0" t="s">
        <v>140</v>
      </c>
      <c r="AT225" s="160" t="s">
        <v>136</v>
      </c>
      <c r="AU225" s="160" t="s">
        <v>141</v>
      </c>
      <c r="AY225" s="18" t="s">
        <v>134</v>
      </c>
      <c r="BE225" s="161">
        <f>IF(N225="základní",J225,0)</f>
        <v>0</v>
      </c>
      <c r="BF225" s="161">
        <f>IF(N225="snížená",J225,0)</f>
        <v>0</v>
      </c>
      <c r="BG225" s="161">
        <f>IF(N225="zákl. přenesená",J225,0)</f>
        <v>0</v>
      </c>
      <c r="BH225" s="161">
        <f>IF(N225="sníž. přenesená",J225,0)</f>
        <v>0</v>
      </c>
      <c r="BI225" s="161">
        <f>IF(N225="nulová",J225,0)</f>
        <v>0</v>
      </c>
      <c r="BJ225" s="18" t="s">
        <v>141</v>
      </c>
      <c r="BK225" s="161">
        <f>ROUND(I225*H225,2)</f>
        <v>0</v>
      </c>
      <c r="BL225" s="18" t="s">
        <v>140</v>
      </c>
      <c r="BM225" s="160" t="s">
        <v>304</v>
      </c>
    </row>
    <row r="226" spans="1:65" s="15" customFormat="1" ht="11.25">
      <c r="B226" s="182"/>
      <c r="D226" s="162" t="s">
        <v>150</v>
      </c>
      <c r="E226" s="183" t="s">
        <v>3</v>
      </c>
      <c r="F226" s="184" t="s">
        <v>305</v>
      </c>
      <c r="H226" s="183" t="s">
        <v>3</v>
      </c>
      <c r="I226" s="185"/>
      <c r="L226" s="182"/>
      <c r="M226" s="186"/>
      <c r="N226" s="187"/>
      <c r="O226" s="187"/>
      <c r="P226" s="187"/>
      <c r="Q226" s="187"/>
      <c r="R226" s="187"/>
      <c r="S226" s="187"/>
      <c r="T226" s="188"/>
      <c r="AT226" s="183" t="s">
        <v>150</v>
      </c>
      <c r="AU226" s="183" t="s">
        <v>141</v>
      </c>
      <c r="AV226" s="15" t="s">
        <v>22</v>
      </c>
      <c r="AW226" s="15" t="s">
        <v>36</v>
      </c>
      <c r="AX226" s="15" t="s">
        <v>75</v>
      </c>
      <c r="AY226" s="183" t="s">
        <v>134</v>
      </c>
    </row>
    <row r="227" spans="1:65" s="15" customFormat="1" ht="11.25">
      <c r="B227" s="182"/>
      <c r="D227" s="162" t="s">
        <v>150</v>
      </c>
      <c r="E227" s="183" t="s">
        <v>3</v>
      </c>
      <c r="F227" s="184" t="s">
        <v>306</v>
      </c>
      <c r="H227" s="183" t="s">
        <v>3</v>
      </c>
      <c r="I227" s="185"/>
      <c r="L227" s="182"/>
      <c r="M227" s="186"/>
      <c r="N227" s="187"/>
      <c r="O227" s="187"/>
      <c r="P227" s="187"/>
      <c r="Q227" s="187"/>
      <c r="R227" s="187"/>
      <c r="S227" s="187"/>
      <c r="T227" s="188"/>
      <c r="AT227" s="183" t="s">
        <v>150</v>
      </c>
      <c r="AU227" s="183" t="s">
        <v>141</v>
      </c>
      <c r="AV227" s="15" t="s">
        <v>22</v>
      </c>
      <c r="AW227" s="15" t="s">
        <v>36</v>
      </c>
      <c r="AX227" s="15" t="s">
        <v>75</v>
      </c>
      <c r="AY227" s="183" t="s">
        <v>134</v>
      </c>
    </row>
    <row r="228" spans="1:65" s="13" customFormat="1" ht="11.25">
      <c r="B228" s="166"/>
      <c r="D228" s="162" t="s">
        <v>150</v>
      </c>
      <c r="E228" s="167" t="s">
        <v>3</v>
      </c>
      <c r="F228" s="168" t="s">
        <v>307</v>
      </c>
      <c r="H228" s="169">
        <v>232.959</v>
      </c>
      <c r="I228" s="170"/>
      <c r="L228" s="166"/>
      <c r="M228" s="171"/>
      <c r="N228" s="172"/>
      <c r="O228" s="172"/>
      <c r="P228" s="172"/>
      <c r="Q228" s="172"/>
      <c r="R228" s="172"/>
      <c r="S228" s="172"/>
      <c r="T228" s="173"/>
      <c r="AT228" s="167" t="s">
        <v>150</v>
      </c>
      <c r="AU228" s="167" t="s">
        <v>141</v>
      </c>
      <c r="AV228" s="13" t="s">
        <v>141</v>
      </c>
      <c r="AW228" s="13" t="s">
        <v>36</v>
      </c>
      <c r="AX228" s="13" t="s">
        <v>75</v>
      </c>
      <c r="AY228" s="167" t="s">
        <v>134</v>
      </c>
    </row>
    <row r="229" spans="1:65" s="13" customFormat="1" ht="11.25">
      <c r="B229" s="166"/>
      <c r="D229" s="162" t="s">
        <v>150</v>
      </c>
      <c r="E229" s="167" t="s">
        <v>3</v>
      </c>
      <c r="F229" s="168" t="s">
        <v>308</v>
      </c>
      <c r="H229" s="169">
        <v>102.02500000000001</v>
      </c>
      <c r="I229" s="170"/>
      <c r="L229" s="166"/>
      <c r="M229" s="171"/>
      <c r="N229" s="172"/>
      <c r="O229" s="172"/>
      <c r="P229" s="172"/>
      <c r="Q229" s="172"/>
      <c r="R229" s="172"/>
      <c r="S229" s="172"/>
      <c r="T229" s="173"/>
      <c r="AT229" s="167" t="s">
        <v>150</v>
      </c>
      <c r="AU229" s="167" t="s">
        <v>141</v>
      </c>
      <c r="AV229" s="13" t="s">
        <v>141</v>
      </c>
      <c r="AW229" s="13" t="s">
        <v>36</v>
      </c>
      <c r="AX229" s="13" t="s">
        <v>75</v>
      </c>
      <c r="AY229" s="167" t="s">
        <v>134</v>
      </c>
    </row>
    <row r="230" spans="1:65" s="13" customFormat="1" ht="11.25">
      <c r="B230" s="166"/>
      <c r="D230" s="162" t="s">
        <v>150</v>
      </c>
      <c r="E230" s="167" t="s">
        <v>3</v>
      </c>
      <c r="F230" s="168" t="s">
        <v>309</v>
      </c>
      <c r="H230" s="169">
        <v>7.8959999999999999</v>
      </c>
      <c r="I230" s="170"/>
      <c r="L230" s="166"/>
      <c r="M230" s="171"/>
      <c r="N230" s="172"/>
      <c r="O230" s="172"/>
      <c r="P230" s="172"/>
      <c r="Q230" s="172"/>
      <c r="R230" s="172"/>
      <c r="S230" s="172"/>
      <c r="T230" s="173"/>
      <c r="AT230" s="167" t="s">
        <v>150</v>
      </c>
      <c r="AU230" s="167" t="s">
        <v>141</v>
      </c>
      <c r="AV230" s="13" t="s">
        <v>141</v>
      </c>
      <c r="AW230" s="13" t="s">
        <v>36</v>
      </c>
      <c r="AX230" s="13" t="s">
        <v>75</v>
      </c>
      <c r="AY230" s="167" t="s">
        <v>134</v>
      </c>
    </row>
    <row r="231" spans="1:65" s="13" customFormat="1" ht="11.25">
      <c r="B231" s="166"/>
      <c r="D231" s="162" t="s">
        <v>150</v>
      </c>
      <c r="E231" s="167" t="s">
        <v>3</v>
      </c>
      <c r="F231" s="168" t="s">
        <v>310</v>
      </c>
      <c r="H231" s="169">
        <v>7.7279999999999998</v>
      </c>
      <c r="I231" s="170"/>
      <c r="L231" s="166"/>
      <c r="M231" s="171"/>
      <c r="N231" s="172"/>
      <c r="O231" s="172"/>
      <c r="P231" s="172"/>
      <c r="Q231" s="172"/>
      <c r="R231" s="172"/>
      <c r="S231" s="172"/>
      <c r="T231" s="173"/>
      <c r="AT231" s="167" t="s">
        <v>150</v>
      </c>
      <c r="AU231" s="167" t="s">
        <v>141</v>
      </c>
      <c r="AV231" s="13" t="s">
        <v>141</v>
      </c>
      <c r="AW231" s="13" t="s">
        <v>36</v>
      </c>
      <c r="AX231" s="13" t="s">
        <v>75</v>
      </c>
      <c r="AY231" s="167" t="s">
        <v>134</v>
      </c>
    </row>
    <row r="232" spans="1:65" s="13" customFormat="1" ht="11.25">
      <c r="B232" s="166"/>
      <c r="D232" s="162" t="s">
        <v>150</v>
      </c>
      <c r="E232" s="167" t="s">
        <v>3</v>
      </c>
      <c r="F232" s="168" t="s">
        <v>311</v>
      </c>
      <c r="H232" s="169">
        <v>47.554000000000002</v>
      </c>
      <c r="I232" s="170"/>
      <c r="L232" s="166"/>
      <c r="M232" s="171"/>
      <c r="N232" s="172"/>
      <c r="O232" s="172"/>
      <c r="P232" s="172"/>
      <c r="Q232" s="172"/>
      <c r="R232" s="172"/>
      <c r="S232" s="172"/>
      <c r="T232" s="173"/>
      <c r="AT232" s="167" t="s">
        <v>150</v>
      </c>
      <c r="AU232" s="167" t="s">
        <v>141</v>
      </c>
      <c r="AV232" s="13" t="s">
        <v>141</v>
      </c>
      <c r="AW232" s="13" t="s">
        <v>36</v>
      </c>
      <c r="AX232" s="13" t="s">
        <v>75</v>
      </c>
      <c r="AY232" s="167" t="s">
        <v>134</v>
      </c>
    </row>
    <row r="233" spans="1:65" s="13" customFormat="1" ht="11.25">
      <c r="B233" s="166"/>
      <c r="D233" s="162" t="s">
        <v>150</v>
      </c>
      <c r="E233" s="167" t="s">
        <v>3</v>
      </c>
      <c r="F233" s="168" t="s">
        <v>312</v>
      </c>
      <c r="H233" s="169">
        <v>43.274000000000001</v>
      </c>
      <c r="I233" s="170"/>
      <c r="L233" s="166"/>
      <c r="M233" s="171"/>
      <c r="N233" s="172"/>
      <c r="O233" s="172"/>
      <c r="P233" s="172"/>
      <c r="Q233" s="172"/>
      <c r="R233" s="172"/>
      <c r="S233" s="172"/>
      <c r="T233" s="173"/>
      <c r="AT233" s="167" t="s">
        <v>150</v>
      </c>
      <c r="AU233" s="167" t="s">
        <v>141</v>
      </c>
      <c r="AV233" s="13" t="s">
        <v>141</v>
      </c>
      <c r="AW233" s="13" t="s">
        <v>36</v>
      </c>
      <c r="AX233" s="13" t="s">
        <v>75</v>
      </c>
      <c r="AY233" s="167" t="s">
        <v>134</v>
      </c>
    </row>
    <row r="234" spans="1:65" s="13" customFormat="1" ht="11.25">
      <c r="B234" s="166"/>
      <c r="D234" s="162" t="s">
        <v>150</v>
      </c>
      <c r="E234" s="167" t="s">
        <v>3</v>
      </c>
      <c r="F234" s="168" t="s">
        <v>313</v>
      </c>
      <c r="H234" s="169">
        <v>5.0890000000000004</v>
      </c>
      <c r="I234" s="170"/>
      <c r="L234" s="166"/>
      <c r="M234" s="171"/>
      <c r="N234" s="172"/>
      <c r="O234" s="172"/>
      <c r="P234" s="172"/>
      <c r="Q234" s="172"/>
      <c r="R234" s="172"/>
      <c r="S234" s="172"/>
      <c r="T234" s="173"/>
      <c r="AT234" s="167" t="s">
        <v>150</v>
      </c>
      <c r="AU234" s="167" t="s">
        <v>141</v>
      </c>
      <c r="AV234" s="13" t="s">
        <v>141</v>
      </c>
      <c r="AW234" s="13" t="s">
        <v>36</v>
      </c>
      <c r="AX234" s="13" t="s">
        <v>75</v>
      </c>
      <c r="AY234" s="167" t="s">
        <v>134</v>
      </c>
    </row>
    <row r="235" spans="1:65" s="13" customFormat="1" ht="11.25">
      <c r="B235" s="166"/>
      <c r="D235" s="162" t="s">
        <v>150</v>
      </c>
      <c r="E235" s="167" t="s">
        <v>3</v>
      </c>
      <c r="F235" s="168" t="s">
        <v>314</v>
      </c>
      <c r="H235" s="169">
        <v>44.368000000000002</v>
      </c>
      <c r="I235" s="170"/>
      <c r="L235" s="166"/>
      <c r="M235" s="171"/>
      <c r="N235" s="172"/>
      <c r="O235" s="172"/>
      <c r="P235" s="172"/>
      <c r="Q235" s="172"/>
      <c r="R235" s="172"/>
      <c r="S235" s="172"/>
      <c r="T235" s="173"/>
      <c r="AT235" s="167" t="s">
        <v>150</v>
      </c>
      <c r="AU235" s="167" t="s">
        <v>141</v>
      </c>
      <c r="AV235" s="13" t="s">
        <v>141</v>
      </c>
      <c r="AW235" s="13" t="s">
        <v>36</v>
      </c>
      <c r="AX235" s="13" t="s">
        <v>75</v>
      </c>
      <c r="AY235" s="167" t="s">
        <v>134</v>
      </c>
    </row>
    <row r="236" spans="1:65" s="13" customFormat="1" ht="11.25">
      <c r="B236" s="166"/>
      <c r="D236" s="162" t="s">
        <v>150</v>
      </c>
      <c r="E236" s="167" t="s">
        <v>3</v>
      </c>
      <c r="F236" s="168" t="s">
        <v>315</v>
      </c>
      <c r="H236" s="169">
        <v>4.9669999999999996</v>
      </c>
      <c r="I236" s="170"/>
      <c r="L236" s="166"/>
      <c r="M236" s="171"/>
      <c r="N236" s="172"/>
      <c r="O236" s="172"/>
      <c r="P236" s="172"/>
      <c r="Q236" s="172"/>
      <c r="R236" s="172"/>
      <c r="S236" s="172"/>
      <c r="T236" s="173"/>
      <c r="AT236" s="167" t="s">
        <v>150</v>
      </c>
      <c r="AU236" s="167" t="s">
        <v>141</v>
      </c>
      <c r="AV236" s="13" t="s">
        <v>141</v>
      </c>
      <c r="AW236" s="13" t="s">
        <v>36</v>
      </c>
      <c r="AX236" s="13" t="s">
        <v>75</v>
      </c>
      <c r="AY236" s="167" t="s">
        <v>134</v>
      </c>
    </row>
    <row r="237" spans="1:65" s="13" customFormat="1" ht="11.25">
      <c r="B237" s="166"/>
      <c r="D237" s="162" t="s">
        <v>150</v>
      </c>
      <c r="E237" s="167" t="s">
        <v>3</v>
      </c>
      <c r="F237" s="168" t="s">
        <v>316</v>
      </c>
      <c r="H237" s="169">
        <v>30.177</v>
      </c>
      <c r="I237" s="170"/>
      <c r="L237" s="166"/>
      <c r="M237" s="171"/>
      <c r="N237" s="172"/>
      <c r="O237" s="172"/>
      <c r="P237" s="172"/>
      <c r="Q237" s="172"/>
      <c r="R237" s="172"/>
      <c r="S237" s="172"/>
      <c r="T237" s="173"/>
      <c r="AT237" s="167" t="s">
        <v>150</v>
      </c>
      <c r="AU237" s="167" t="s">
        <v>141</v>
      </c>
      <c r="AV237" s="13" t="s">
        <v>141</v>
      </c>
      <c r="AW237" s="13" t="s">
        <v>36</v>
      </c>
      <c r="AX237" s="13" t="s">
        <v>75</v>
      </c>
      <c r="AY237" s="167" t="s">
        <v>134</v>
      </c>
    </row>
    <row r="238" spans="1:65" s="13" customFormat="1" ht="11.25">
      <c r="B238" s="166"/>
      <c r="D238" s="162" t="s">
        <v>150</v>
      </c>
      <c r="E238" s="167" t="s">
        <v>3</v>
      </c>
      <c r="F238" s="168" t="s">
        <v>317</v>
      </c>
      <c r="H238" s="169">
        <v>-11.9</v>
      </c>
      <c r="I238" s="170"/>
      <c r="L238" s="166"/>
      <c r="M238" s="171"/>
      <c r="N238" s="172"/>
      <c r="O238" s="172"/>
      <c r="P238" s="172"/>
      <c r="Q238" s="172"/>
      <c r="R238" s="172"/>
      <c r="S238" s="172"/>
      <c r="T238" s="173"/>
      <c r="AT238" s="167" t="s">
        <v>150</v>
      </c>
      <c r="AU238" s="167" t="s">
        <v>141</v>
      </c>
      <c r="AV238" s="13" t="s">
        <v>141</v>
      </c>
      <c r="AW238" s="13" t="s">
        <v>36</v>
      </c>
      <c r="AX238" s="13" t="s">
        <v>75</v>
      </c>
      <c r="AY238" s="167" t="s">
        <v>134</v>
      </c>
    </row>
    <row r="239" spans="1:65" s="14" customFormat="1" ht="11.25">
      <c r="B239" s="174"/>
      <c r="D239" s="162" t="s">
        <v>150</v>
      </c>
      <c r="E239" s="175" t="s">
        <v>3</v>
      </c>
      <c r="F239" s="176" t="s">
        <v>154</v>
      </c>
      <c r="H239" s="177">
        <v>514.13699999999994</v>
      </c>
      <c r="I239" s="178"/>
      <c r="L239" s="174"/>
      <c r="M239" s="179"/>
      <c r="N239" s="180"/>
      <c r="O239" s="180"/>
      <c r="P239" s="180"/>
      <c r="Q239" s="180"/>
      <c r="R239" s="180"/>
      <c r="S239" s="180"/>
      <c r="T239" s="181"/>
      <c r="AT239" s="175" t="s">
        <v>150</v>
      </c>
      <c r="AU239" s="175" t="s">
        <v>141</v>
      </c>
      <c r="AV239" s="14" t="s">
        <v>140</v>
      </c>
      <c r="AW239" s="14" t="s">
        <v>36</v>
      </c>
      <c r="AX239" s="14" t="s">
        <v>22</v>
      </c>
      <c r="AY239" s="175" t="s">
        <v>134</v>
      </c>
    </row>
    <row r="240" spans="1:65" s="2" customFormat="1" ht="16.5" customHeight="1">
      <c r="A240" s="33"/>
      <c r="B240" s="148"/>
      <c r="C240" s="149" t="s">
        <v>318</v>
      </c>
      <c r="D240" s="149" t="s">
        <v>136</v>
      </c>
      <c r="E240" s="150" t="s">
        <v>319</v>
      </c>
      <c r="F240" s="151" t="s">
        <v>320</v>
      </c>
      <c r="G240" s="152" t="s">
        <v>183</v>
      </c>
      <c r="H240" s="153">
        <v>3</v>
      </c>
      <c r="I240" s="154"/>
      <c r="J240" s="155">
        <f>ROUND(I240*H240,2)</f>
        <v>0</v>
      </c>
      <c r="K240" s="151" t="s">
        <v>3</v>
      </c>
      <c r="L240" s="34"/>
      <c r="M240" s="156" t="s">
        <v>3</v>
      </c>
      <c r="N240" s="157" t="s">
        <v>47</v>
      </c>
      <c r="O240" s="54"/>
      <c r="P240" s="158">
        <f>O240*H240</f>
        <v>0</v>
      </c>
      <c r="Q240" s="158">
        <v>0</v>
      </c>
      <c r="R240" s="158">
        <f>Q240*H240</f>
        <v>0</v>
      </c>
      <c r="S240" s="158">
        <v>0</v>
      </c>
      <c r="T240" s="159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0" t="s">
        <v>140</v>
      </c>
      <c r="AT240" s="160" t="s">
        <v>136</v>
      </c>
      <c r="AU240" s="160" t="s">
        <v>141</v>
      </c>
      <c r="AY240" s="18" t="s">
        <v>134</v>
      </c>
      <c r="BE240" s="161">
        <f>IF(N240="základní",J240,0)</f>
        <v>0</v>
      </c>
      <c r="BF240" s="161">
        <f>IF(N240="snížená",J240,0)</f>
        <v>0</v>
      </c>
      <c r="BG240" s="161">
        <f>IF(N240="zákl. přenesená",J240,0)</f>
        <v>0</v>
      </c>
      <c r="BH240" s="161">
        <f>IF(N240="sníž. přenesená",J240,0)</f>
        <v>0</v>
      </c>
      <c r="BI240" s="161">
        <f>IF(N240="nulová",J240,0)</f>
        <v>0</v>
      </c>
      <c r="BJ240" s="18" t="s">
        <v>141</v>
      </c>
      <c r="BK240" s="161">
        <f>ROUND(I240*H240,2)</f>
        <v>0</v>
      </c>
      <c r="BL240" s="18" t="s">
        <v>140</v>
      </c>
      <c r="BM240" s="160" t="s">
        <v>321</v>
      </c>
    </row>
    <row r="241" spans="1:65" s="15" customFormat="1" ht="11.25">
      <c r="B241" s="182"/>
      <c r="D241" s="162" t="s">
        <v>150</v>
      </c>
      <c r="E241" s="183" t="s">
        <v>3</v>
      </c>
      <c r="F241" s="184" t="s">
        <v>322</v>
      </c>
      <c r="H241" s="183" t="s">
        <v>3</v>
      </c>
      <c r="I241" s="185"/>
      <c r="L241" s="182"/>
      <c r="M241" s="186"/>
      <c r="N241" s="187"/>
      <c r="O241" s="187"/>
      <c r="P241" s="187"/>
      <c r="Q241" s="187"/>
      <c r="R241" s="187"/>
      <c r="S241" s="187"/>
      <c r="T241" s="188"/>
      <c r="AT241" s="183" t="s">
        <v>150</v>
      </c>
      <c r="AU241" s="183" t="s">
        <v>141</v>
      </c>
      <c r="AV241" s="15" t="s">
        <v>22</v>
      </c>
      <c r="AW241" s="15" t="s">
        <v>36</v>
      </c>
      <c r="AX241" s="15" t="s">
        <v>75</v>
      </c>
      <c r="AY241" s="183" t="s">
        <v>134</v>
      </c>
    </row>
    <row r="242" spans="1:65" s="15" customFormat="1" ht="11.25">
      <c r="B242" s="182"/>
      <c r="D242" s="162" t="s">
        <v>150</v>
      </c>
      <c r="E242" s="183" t="s">
        <v>3</v>
      </c>
      <c r="F242" s="184" t="s">
        <v>323</v>
      </c>
      <c r="H242" s="183" t="s">
        <v>3</v>
      </c>
      <c r="I242" s="185"/>
      <c r="L242" s="182"/>
      <c r="M242" s="186"/>
      <c r="N242" s="187"/>
      <c r="O242" s="187"/>
      <c r="P242" s="187"/>
      <c r="Q242" s="187"/>
      <c r="R242" s="187"/>
      <c r="S242" s="187"/>
      <c r="T242" s="188"/>
      <c r="AT242" s="183" t="s">
        <v>150</v>
      </c>
      <c r="AU242" s="183" t="s">
        <v>141</v>
      </c>
      <c r="AV242" s="15" t="s">
        <v>22</v>
      </c>
      <c r="AW242" s="15" t="s">
        <v>36</v>
      </c>
      <c r="AX242" s="15" t="s">
        <v>75</v>
      </c>
      <c r="AY242" s="183" t="s">
        <v>134</v>
      </c>
    </row>
    <row r="243" spans="1:65" s="15" customFormat="1" ht="11.25">
      <c r="B243" s="182"/>
      <c r="D243" s="162" t="s">
        <v>150</v>
      </c>
      <c r="E243" s="183" t="s">
        <v>3</v>
      </c>
      <c r="F243" s="184" t="s">
        <v>324</v>
      </c>
      <c r="H243" s="183" t="s">
        <v>3</v>
      </c>
      <c r="I243" s="185"/>
      <c r="L243" s="182"/>
      <c r="M243" s="186"/>
      <c r="N243" s="187"/>
      <c r="O243" s="187"/>
      <c r="P243" s="187"/>
      <c r="Q243" s="187"/>
      <c r="R243" s="187"/>
      <c r="S243" s="187"/>
      <c r="T243" s="188"/>
      <c r="AT243" s="183" t="s">
        <v>150</v>
      </c>
      <c r="AU243" s="183" t="s">
        <v>141</v>
      </c>
      <c r="AV243" s="15" t="s">
        <v>22</v>
      </c>
      <c r="AW243" s="15" t="s">
        <v>36</v>
      </c>
      <c r="AX243" s="15" t="s">
        <v>75</v>
      </c>
      <c r="AY243" s="183" t="s">
        <v>134</v>
      </c>
    </row>
    <row r="244" spans="1:65" s="15" customFormat="1" ht="11.25">
      <c r="B244" s="182"/>
      <c r="D244" s="162" t="s">
        <v>150</v>
      </c>
      <c r="E244" s="183" t="s">
        <v>3</v>
      </c>
      <c r="F244" s="184" t="s">
        <v>325</v>
      </c>
      <c r="H244" s="183" t="s">
        <v>3</v>
      </c>
      <c r="I244" s="185"/>
      <c r="L244" s="182"/>
      <c r="M244" s="186"/>
      <c r="N244" s="187"/>
      <c r="O244" s="187"/>
      <c r="P244" s="187"/>
      <c r="Q244" s="187"/>
      <c r="R244" s="187"/>
      <c r="S244" s="187"/>
      <c r="T244" s="188"/>
      <c r="AT244" s="183" t="s">
        <v>150</v>
      </c>
      <c r="AU244" s="183" t="s">
        <v>141</v>
      </c>
      <c r="AV244" s="15" t="s">
        <v>22</v>
      </c>
      <c r="AW244" s="15" t="s">
        <v>36</v>
      </c>
      <c r="AX244" s="15" t="s">
        <v>75</v>
      </c>
      <c r="AY244" s="183" t="s">
        <v>134</v>
      </c>
    </row>
    <row r="245" spans="1:65" s="15" customFormat="1" ht="11.25">
      <c r="B245" s="182"/>
      <c r="D245" s="162" t="s">
        <v>150</v>
      </c>
      <c r="E245" s="183" t="s">
        <v>3</v>
      </c>
      <c r="F245" s="184" t="s">
        <v>326</v>
      </c>
      <c r="H245" s="183" t="s">
        <v>3</v>
      </c>
      <c r="I245" s="185"/>
      <c r="L245" s="182"/>
      <c r="M245" s="186"/>
      <c r="N245" s="187"/>
      <c r="O245" s="187"/>
      <c r="P245" s="187"/>
      <c r="Q245" s="187"/>
      <c r="R245" s="187"/>
      <c r="S245" s="187"/>
      <c r="T245" s="188"/>
      <c r="AT245" s="183" t="s">
        <v>150</v>
      </c>
      <c r="AU245" s="183" t="s">
        <v>141</v>
      </c>
      <c r="AV245" s="15" t="s">
        <v>22</v>
      </c>
      <c r="AW245" s="15" t="s">
        <v>36</v>
      </c>
      <c r="AX245" s="15" t="s">
        <v>75</v>
      </c>
      <c r="AY245" s="183" t="s">
        <v>134</v>
      </c>
    </row>
    <row r="246" spans="1:65" s="13" customFormat="1" ht="11.25">
      <c r="B246" s="166"/>
      <c r="D246" s="162" t="s">
        <v>150</v>
      </c>
      <c r="E246" s="167" t="s">
        <v>3</v>
      </c>
      <c r="F246" s="168" t="s">
        <v>327</v>
      </c>
      <c r="H246" s="169">
        <v>3</v>
      </c>
      <c r="I246" s="170"/>
      <c r="L246" s="166"/>
      <c r="M246" s="171"/>
      <c r="N246" s="172"/>
      <c r="O246" s="172"/>
      <c r="P246" s="172"/>
      <c r="Q246" s="172"/>
      <c r="R246" s="172"/>
      <c r="S246" s="172"/>
      <c r="T246" s="173"/>
      <c r="AT246" s="167" t="s">
        <v>150</v>
      </c>
      <c r="AU246" s="167" t="s">
        <v>141</v>
      </c>
      <c r="AV246" s="13" t="s">
        <v>141</v>
      </c>
      <c r="AW246" s="13" t="s">
        <v>36</v>
      </c>
      <c r="AX246" s="13" t="s">
        <v>22</v>
      </c>
      <c r="AY246" s="167" t="s">
        <v>134</v>
      </c>
    </row>
    <row r="247" spans="1:65" s="2" customFormat="1" ht="16.5" customHeight="1">
      <c r="A247" s="33"/>
      <c r="B247" s="148"/>
      <c r="C247" s="149" t="s">
        <v>328</v>
      </c>
      <c r="D247" s="149" t="s">
        <v>136</v>
      </c>
      <c r="E247" s="150" t="s">
        <v>329</v>
      </c>
      <c r="F247" s="151" t="s">
        <v>330</v>
      </c>
      <c r="G247" s="152" t="s">
        <v>183</v>
      </c>
      <c r="H247" s="153">
        <v>3</v>
      </c>
      <c r="I247" s="154"/>
      <c r="J247" s="155">
        <f>ROUND(I247*H247,2)</f>
        <v>0</v>
      </c>
      <c r="K247" s="151" t="s">
        <v>3</v>
      </c>
      <c r="L247" s="34"/>
      <c r="M247" s="156" t="s">
        <v>3</v>
      </c>
      <c r="N247" s="157" t="s">
        <v>47</v>
      </c>
      <c r="O247" s="54"/>
      <c r="P247" s="158">
        <f>O247*H247</f>
        <v>0</v>
      </c>
      <c r="Q247" s="158">
        <v>0</v>
      </c>
      <c r="R247" s="158">
        <f>Q247*H247</f>
        <v>0</v>
      </c>
      <c r="S247" s="158">
        <v>0</v>
      </c>
      <c r="T247" s="159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0" t="s">
        <v>140</v>
      </c>
      <c r="AT247" s="160" t="s">
        <v>136</v>
      </c>
      <c r="AU247" s="160" t="s">
        <v>141</v>
      </c>
      <c r="AY247" s="18" t="s">
        <v>134</v>
      </c>
      <c r="BE247" s="161">
        <f>IF(N247="základní",J247,0)</f>
        <v>0</v>
      </c>
      <c r="BF247" s="161">
        <f>IF(N247="snížená",J247,0)</f>
        <v>0</v>
      </c>
      <c r="BG247" s="161">
        <f>IF(N247="zákl. přenesená",J247,0)</f>
        <v>0</v>
      </c>
      <c r="BH247" s="161">
        <f>IF(N247="sníž. přenesená",J247,0)</f>
        <v>0</v>
      </c>
      <c r="BI247" s="161">
        <f>IF(N247="nulová",J247,0)</f>
        <v>0</v>
      </c>
      <c r="BJ247" s="18" t="s">
        <v>141</v>
      </c>
      <c r="BK247" s="161">
        <f>ROUND(I247*H247,2)</f>
        <v>0</v>
      </c>
      <c r="BL247" s="18" t="s">
        <v>140</v>
      </c>
      <c r="BM247" s="160" t="s">
        <v>331</v>
      </c>
    </row>
    <row r="248" spans="1:65" s="15" customFormat="1" ht="11.25">
      <c r="B248" s="182"/>
      <c r="D248" s="162" t="s">
        <v>150</v>
      </c>
      <c r="E248" s="183" t="s">
        <v>3</v>
      </c>
      <c r="F248" s="184" t="s">
        <v>332</v>
      </c>
      <c r="H248" s="183" t="s">
        <v>3</v>
      </c>
      <c r="I248" s="185"/>
      <c r="L248" s="182"/>
      <c r="M248" s="186"/>
      <c r="N248" s="187"/>
      <c r="O248" s="187"/>
      <c r="P248" s="187"/>
      <c r="Q248" s="187"/>
      <c r="R248" s="187"/>
      <c r="S248" s="187"/>
      <c r="T248" s="188"/>
      <c r="AT248" s="183" t="s">
        <v>150</v>
      </c>
      <c r="AU248" s="183" t="s">
        <v>141</v>
      </c>
      <c r="AV248" s="15" t="s">
        <v>22</v>
      </c>
      <c r="AW248" s="15" t="s">
        <v>36</v>
      </c>
      <c r="AX248" s="15" t="s">
        <v>75</v>
      </c>
      <c r="AY248" s="183" t="s">
        <v>134</v>
      </c>
    </row>
    <row r="249" spans="1:65" s="15" customFormat="1" ht="11.25">
      <c r="B249" s="182"/>
      <c r="D249" s="162" t="s">
        <v>150</v>
      </c>
      <c r="E249" s="183" t="s">
        <v>3</v>
      </c>
      <c r="F249" s="184" t="s">
        <v>333</v>
      </c>
      <c r="H249" s="183" t="s">
        <v>3</v>
      </c>
      <c r="I249" s="185"/>
      <c r="L249" s="182"/>
      <c r="M249" s="186"/>
      <c r="N249" s="187"/>
      <c r="O249" s="187"/>
      <c r="P249" s="187"/>
      <c r="Q249" s="187"/>
      <c r="R249" s="187"/>
      <c r="S249" s="187"/>
      <c r="T249" s="188"/>
      <c r="AT249" s="183" t="s">
        <v>150</v>
      </c>
      <c r="AU249" s="183" t="s">
        <v>141</v>
      </c>
      <c r="AV249" s="15" t="s">
        <v>22</v>
      </c>
      <c r="AW249" s="15" t="s">
        <v>36</v>
      </c>
      <c r="AX249" s="15" t="s">
        <v>75</v>
      </c>
      <c r="AY249" s="183" t="s">
        <v>134</v>
      </c>
    </row>
    <row r="250" spans="1:65" s="13" customFormat="1" ht="11.25">
      <c r="B250" s="166"/>
      <c r="D250" s="162" t="s">
        <v>150</v>
      </c>
      <c r="E250" s="167" t="s">
        <v>3</v>
      </c>
      <c r="F250" s="168" t="s">
        <v>327</v>
      </c>
      <c r="H250" s="169">
        <v>3</v>
      </c>
      <c r="I250" s="170"/>
      <c r="L250" s="166"/>
      <c r="M250" s="171"/>
      <c r="N250" s="172"/>
      <c r="O250" s="172"/>
      <c r="P250" s="172"/>
      <c r="Q250" s="172"/>
      <c r="R250" s="172"/>
      <c r="S250" s="172"/>
      <c r="T250" s="173"/>
      <c r="AT250" s="167" t="s">
        <v>150</v>
      </c>
      <c r="AU250" s="167" t="s">
        <v>141</v>
      </c>
      <c r="AV250" s="13" t="s">
        <v>141</v>
      </c>
      <c r="AW250" s="13" t="s">
        <v>36</v>
      </c>
      <c r="AX250" s="13" t="s">
        <v>22</v>
      </c>
      <c r="AY250" s="167" t="s">
        <v>134</v>
      </c>
    </row>
    <row r="251" spans="1:65" s="2" customFormat="1" ht="16.5" customHeight="1">
      <c r="A251" s="33"/>
      <c r="B251" s="148"/>
      <c r="C251" s="149" t="s">
        <v>334</v>
      </c>
      <c r="D251" s="149" t="s">
        <v>136</v>
      </c>
      <c r="E251" s="150" t="s">
        <v>335</v>
      </c>
      <c r="F251" s="151" t="s">
        <v>336</v>
      </c>
      <c r="G251" s="152" t="s">
        <v>183</v>
      </c>
      <c r="H251" s="153">
        <v>332.798</v>
      </c>
      <c r="I251" s="154"/>
      <c r="J251" s="155">
        <f>ROUND(I251*H251,2)</f>
        <v>0</v>
      </c>
      <c r="K251" s="151" t="s">
        <v>3</v>
      </c>
      <c r="L251" s="34"/>
      <c r="M251" s="156" t="s">
        <v>3</v>
      </c>
      <c r="N251" s="157" t="s">
        <v>47</v>
      </c>
      <c r="O251" s="54"/>
      <c r="P251" s="158">
        <f>O251*H251</f>
        <v>0</v>
      </c>
      <c r="Q251" s="158">
        <v>1.4E-2</v>
      </c>
      <c r="R251" s="158">
        <f>Q251*H251</f>
        <v>4.6591719999999999</v>
      </c>
      <c r="S251" s="158">
        <v>0</v>
      </c>
      <c r="T251" s="159">
        <f>S251*H251</f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60" t="s">
        <v>140</v>
      </c>
      <c r="AT251" s="160" t="s">
        <v>136</v>
      </c>
      <c r="AU251" s="160" t="s">
        <v>141</v>
      </c>
      <c r="AY251" s="18" t="s">
        <v>134</v>
      </c>
      <c r="BE251" s="161">
        <f>IF(N251="základní",J251,0)</f>
        <v>0</v>
      </c>
      <c r="BF251" s="161">
        <f>IF(N251="snížená",J251,0)</f>
        <v>0</v>
      </c>
      <c r="BG251" s="161">
        <f>IF(N251="zákl. přenesená",J251,0)</f>
        <v>0</v>
      </c>
      <c r="BH251" s="161">
        <f>IF(N251="sníž. přenesená",J251,0)</f>
        <v>0</v>
      </c>
      <c r="BI251" s="161">
        <f>IF(N251="nulová",J251,0)</f>
        <v>0</v>
      </c>
      <c r="BJ251" s="18" t="s">
        <v>141</v>
      </c>
      <c r="BK251" s="161">
        <f>ROUND(I251*H251,2)</f>
        <v>0</v>
      </c>
      <c r="BL251" s="18" t="s">
        <v>140</v>
      </c>
      <c r="BM251" s="160" t="s">
        <v>337</v>
      </c>
    </row>
    <row r="252" spans="1:65" s="15" customFormat="1" ht="11.25">
      <c r="B252" s="182"/>
      <c r="D252" s="162" t="s">
        <v>150</v>
      </c>
      <c r="E252" s="183" t="s">
        <v>3</v>
      </c>
      <c r="F252" s="184" t="s">
        <v>218</v>
      </c>
      <c r="H252" s="183" t="s">
        <v>3</v>
      </c>
      <c r="I252" s="185"/>
      <c r="L252" s="182"/>
      <c r="M252" s="186"/>
      <c r="N252" s="187"/>
      <c r="O252" s="187"/>
      <c r="P252" s="187"/>
      <c r="Q252" s="187"/>
      <c r="R252" s="187"/>
      <c r="S252" s="187"/>
      <c r="T252" s="188"/>
      <c r="AT252" s="183" t="s">
        <v>150</v>
      </c>
      <c r="AU252" s="183" t="s">
        <v>141</v>
      </c>
      <c r="AV252" s="15" t="s">
        <v>22</v>
      </c>
      <c r="AW252" s="15" t="s">
        <v>36</v>
      </c>
      <c r="AX252" s="15" t="s">
        <v>75</v>
      </c>
      <c r="AY252" s="183" t="s">
        <v>134</v>
      </c>
    </row>
    <row r="253" spans="1:65" s="15" customFormat="1" ht="11.25">
      <c r="B253" s="182"/>
      <c r="D253" s="162" t="s">
        <v>150</v>
      </c>
      <c r="E253" s="183" t="s">
        <v>3</v>
      </c>
      <c r="F253" s="184" t="s">
        <v>219</v>
      </c>
      <c r="H253" s="183" t="s">
        <v>3</v>
      </c>
      <c r="I253" s="185"/>
      <c r="L253" s="182"/>
      <c r="M253" s="186"/>
      <c r="N253" s="187"/>
      <c r="O253" s="187"/>
      <c r="P253" s="187"/>
      <c r="Q253" s="187"/>
      <c r="R253" s="187"/>
      <c r="S253" s="187"/>
      <c r="T253" s="188"/>
      <c r="AT253" s="183" t="s">
        <v>150</v>
      </c>
      <c r="AU253" s="183" t="s">
        <v>141</v>
      </c>
      <c r="AV253" s="15" t="s">
        <v>22</v>
      </c>
      <c r="AW253" s="15" t="s">
        <v>36</v>
      </c>
      <c r="AX253" s="15" t="s">
        <v>75</v>
      </c>
      <c r="AY253" s="183" t="s">
        <v>134</v>
      </c>
    </row>
    <row r="254" spans="1:65" s="15" customFormat="1" ht="22.5">
      <c r="B254" s="182"/>
      <c r="D254" s="162" t="s">
        <v>150</v>
      </c>
      <c r="E254" s="183" t="s">
        <v>3</v>
      </c>
      <c r="F254" s="184" t="s">
        <v>338</v>
      </c>
      <c r="H254" s="183" t="s">
        <v>3</v>
      </c>
      <c r="I254" s="185"/>
      <c r="L254" s="182"/>
      <c r="M254" s="186"/>
      <c r="N254" s="187"/>
      <c r="O254" s="187"/>
      <c r="P254" s="187"/>
      <c r="Q254" s="187"/>
      <c r="R254" s="187"/>
      <c r="S254" s="187"/>
      <c r="T254" s="188"/>
      <c r="AT254" s="183" t="s">
        <v>150</v>
      </c>
      <c r="AU254" s="183" t="s">
        <v>141</v>
      </c>
      <c r="AV254" s="15" t="s">
        <v>22</v>
      </c>
      <c r="AW254" s="15" t="s">
        <v>36</v>
      </c>
      <c r="AX254" s="15" t="s">
        <v>75</v>
      </c>
      <c r="AY254" s="183" t="s">
        <v>134</v>
      </c>
    </row>
    <row r="255" spans="1:65" s="15" customFormat="1" ht="11.25">
      <c r="B255" s="182"/>
      <c r="D255" s="162" t="s">
        <v>150</v>
      </c>
      <c r="E255" s="183" t="s">
        <v>3</v>
      </c>
      <c r="F255" s="184" t="s">
        <v>222</v>
      </c>
      <c r="H255" s="183" t="s">
        <v>3</v>
      </c>
      <c r="I255" s="185"/>
      <c r="L255" s="182"/>
      <c r="M255" s="186"/>
      <c r="N255" s="187"/>
      <c r="O255" s="187"/>
      <c r="P255" s="187"/>
      <c r="Q255" s="187"/>
      <c r="R255" s="187"/>
      <c r="S255" s="187"/>
      <c r="T255" s="188"/>
      <c r="AT255" s="183" t="s">
        <v>150</v>
      </c>
      <c r="AU255" s="183" t="s">
        <v>141</v>
      </c>
      <c r="AV255" s="15" t="s">
        <v>22</v>
      </c>
      <c r="AW255" s="15" t="s">
        <v>36</v>
      </c>
      <c r="AX255" s="15" t="s">
        <v>75</v>
      </c>
      <c r="AY255" s="183" t="s">
        <v>134</v>
      </c>
    </row>
    <row r="256" spans="1:65" s="15" customFormat="1" ht="11.25">
      <c r="B256" s="182"/>
      <c r="D256" s="162" t="s">
        <v>150</v>
      </c>
      <c r="E256" s="183" t="s">
        <v>3</v>
      </c>
      <c r="F256" s="184" t="s">
        <v>223</v>
      </c>
      <c r="H256" s="183" t="s">
        <v>3</v>
      </c>
      <c r="I256" s="185"/>
      <c r="L256" s="182"/>
      <c r="M256" s="186"/>
      <c r="N256" s="187"/>
      <c r="O256" s="187"/>
      <c r="P256" s="187"/>
      <c r="Q256" s="187"/>
      <c r="R256" s="187"/>
      <c r="S256" s="187"/>
      <c r="T256" s="188"/>
      <c r="AT256" s="183" t="s">
        <v>150</v>
      </c>
      <c r="AU256" s="183" t="s">
        <v>141</v>
      </c>
      <c r="AV256" s="15" t="s">
        <v>22</v>
      </c>
      <c r="AW256" s="15" t="s">
        <v>36</v>
      </c>
      <c r="AX256" s="15" t="s">
        <v>75</v>
      </c>
      <c r="AY256" s="183" t="s">
        <v>134</v>
      </c>
    </row>
    <row r="257" spans="1:65" s="15" customFormat="1" ht="11.25">
      <c r="B257" s="182"/>
      <c r="D257" s="162" t="s">
        <v>150</v>
      </c>
      <c r="E257" s="183" t="s">
        <v>3</v>
      </c>
      <c r="F257" s="184" t="s">
        <v>339</v>
      </c>
      <c r="H257" s="183" t="s">
        <v>3</v>
      </c>
      <c r="I257" s="185"/>
      <c r="L257" s="182"/>
      <c r="M257" s="186"/>
      <c r="N257" s="187"/>
      <c r="O257" s="187"/>
      <c r="P257" s="187"/>
      <c r="Q257" s="187"/>
      <c r="R257" s="187"/>
      <c r="S257" s="187"/>
      <c r="T257" s="188"/>
      <c r="AT257" s="183" t="s">
        <v>150</v>
      </c>
      <c r="AU257" s="183" t="s">
        <v>141</v>
      </c>
      <c r="AV257" s="15" t="s">
        <v>22</v>
      </c>
      <c r="AW257" s="15" t="s">
        <v>36</v>
      </c>
      <c r="AX257" s="15" t="s">
        <v>75</v>
      </c>
      <c r="AY257" s="183" t="s">
        <v>134</v>
      </c>
    </row>
    <row r="258" spans="1:65" s="15" customFormat="1" ht="11.25">
      <c r="B258" s="182"/>
      <c r="D258" s="162" t="s">
        <v>150</v>
      </c>
      <c r="E258" s="183" t="s">
        <v>3</v>
      </c>
      <c r="F258" s="184" t="s">
        <v>224</v>
      </c>
      <c r="H258" s="183" t="s">
        <v>3</v>
      </c>
      <c r="I258" s="185"/>
      <c r="L258" s="182"/>
      <c r="M258" s="186"/>
      <c r="N258" s="187"/>
      <c r="O258" s="187"/>
      <c r="P258" s="187"/>
      <c r="Q258" s="187"/>
      <c r="R258" s="187"/>
      <c r="S258" s="187"/>
      <c r="T258" s="188"/>
      <c r="AT258" s="183" t="s">
        <v>150</v>
      </c>
      <c r="AU258" s="183" t="s">
        <v>141</v>
      </c>
      <c r="AV258" s="15" t="s">
        <v>22</v>
      </c>
      <c r="AW258" s="15" t="s">
        <v>36</v>
      </c>
      <c r="AX258" s="15" t="s">
        <v>75</v>
      </c>
      <c r="AY258" s="183" t="s">
        <v>134</v>
      </c>
    </row>
    <row r="259" spans="1:65" s="15" customFormat="1" ht="11.25">
      <c r="B259" s="182"/>
      <c r="D259" s="162" t="s">
        <v>150</v>
      </c>
      <c r="E259" s="183" t="s">
        <v>3</v>
      </c>
      <c r="F259" s="184" t="s">
        <v>340</v>
      </c>
      <c r="H259" s="183" t="s">
        <v>3</v>
      </c>
      <c r="I259" s="185"/>
      <c r="L259" s="182"/>
      <c r="M259" s="186"/>
      <c r="N259" s="187"/>
      <c r="O259" s="187"/>
      <c r="P259" s="187"/>
      <c r="Q259" s="187"/>
      <c r="R259" s="187"/>
      <c r="S259" s="187"/>
      <c r="T259" s="188"/>
      <c r="AT259" s="183" t="s">
        <v>150</v>
      </c>
      <c r="AU259" s="183" t="s">
        <v>141</v>
      </c>
      <c r="AV259" s="15" t="s">
        <v>22</v>
      </c>
      <c r="AW259" s="15" t="s">
        <v>36</v>
      </c>
      <c r="AX259" s="15" t="s">
        <v>75</v>
      </c>
      <c r="AY259" s="183" t="s">
        <v>134</v>
      </c>
    </row>
    <row r="260" spans="1:65" s="15" customFormat="1" ht="11.25">
      <c r="B260" s="182"/>
      <c r="D260" s="162" t="s">
        <v>150</v>
      </c>
      <c r="E260" s="183" t="s">
        <v>3</v>
      </c>
      <c r="F260" s="184" t="s">
        <v>341</v>
      </c>
      <c r="H260" s="183" t="s">
        <v>3</v>
      </c>
      <c r="I260" s="185"/>
      <c r="L260" s="182"/>
      <c r="M260" s="186"/>
      <c r="N260" s="187"/>
      <c r="O260" s="187"/>
      <c r="P260" s="187"/>
      <c r="Q260" s="187"/>
      <c r="R260" s="187"/>
      <c r="S260" s="187"/>
      <c r="T260" s="188"/>
      <c r="AT260" s="183" t="s">
        <v>150</v>
      </c>
      <c r="AU260" s="183" t="s">
        <v>141</v>
      </c>
      <c r="AV260" s="15" t="s">
        <v>22</v>
      </c>
      <c r="AW260" s="15" t="s">
        <v>36</v>
      </c>
      <c r="AX260" s="15" t="s">
        <v>75</v>
      </c>
      <c r="AY260" s="183" t="s">
        <v>134</v>
      </c>
    </row>
    <row r="261" spans="1:65" s="15" customFormat="1" ht="11.25">
      <c r="B261" s="182"/>
      <c r="D261" s="162" t="s">
        <v>150</v>
      </c>
      <c r="E261" s="183" t="s">
        <v>3</v>
      </c>
      <c r="F261" s="184" t="s">
        <v>225</v>
      </c>
      <c r="H261" s="183" t="s">
        <v>3</v>
      </c>
      <c r="I261" s="185"/>
      <c r="L261" s="182"/>
      <c r="M261" s="186"/>
      <c r="N261" s="187"/>
      <c r="O261" s="187"/>
      <c r="P261" s="187"/>
      <c r="Q261" s="187"/>
      <c r="R261" s="187"/>
      <c r="S261" s="187"/>
      <c r="T261" s="188"/>
      <c r="AT261" s="183" t="s">
        <v>150</v>
      </c>
      <c r="AU261" s="183" t="s">
        <v>141</v>
      </c>
      <c r="AV261" s="15" t="s">
        <v>22</v>
      </c>
      <c r="AW261" s="15" t="s">
        <v>36</v>
      </c>
      <c r="AX261" s="15" t="s">
        <v>75</v>
      </c>
      <c r="AY261" s="183" t="s">
        <v>134</v>
      </c>
    </row>
    <row r="262" spans="1:65" s="13" customFormat="1" ht="11.25">
      <c r="B262" s="166"/>
      <c r="D262" s="162" t="s">
        <v>150</v>
      </c>
      <c r="E262" s="167" t="s">
        <v>3</v>
      </c>
      <c r="F262" s="168" t="s">
        <v>342</v>
      </c>
      <c r="H262" s="169">
        <v>332.798</v>
      </c>
      <c r="I262" s="170"/>
      <c r="L262" s="166"/>
      <c r="M262" s="171"/>
      <c r="N262" s="172"/>
      <c r="O262" s="172"/>
      <c r="P262" s="172"/>
      <c r="Q262" s="172"/>
      <c r="R262" s="172"/>
      <c r="S262" s="172"/>
      <c r="T262" s="173"/>
      <c r="AT262" s="167" t="s">
        <v>150</v>
      </c>
      <c r="AU262" s="167" t="s">
        <v>141</v>
      </c>
      <c r="AV262" s="13" t="s">
        <v>141</v>
      </c>
      <c r="AW262" s="13" t="s">
        <v>36</v>
      </c>
      <c r="AX262" s="13" t="s">
        <v>22</v>
      </c>
      <c r="AY262" s="167" t="s">
        <v>134</v>
      </c>
    </row>
    <row r="263" spans="1:65" s="2" customFormat="1" ht="16.5" customHeight="1">
      <c r="A263" s="33"/>
      <c r="B263" s="148"/>
      <c r="C263" s="149" t="s">
        <v>343</v>
      </c>
      <c r="D263" s="149" t="s">
        <v>136</v>
      </c>
      <c r="E263" s="150" t="s">
        <v>344</v>
      </c>
      <c r="F263" s="151" t="s">
        <v>345</v>
      </c>
      <c r="G263" s="152" t="s">
        <v>183</v>
      </c>
      <c r="H263" s="153">
        <v>63.383000000000003</v>
      </c>
      <c r="I263" s="154"/>
      <c r="J263" s="155">
        <f>ROUND(I263*H263,2)</f>
        <v>0</v>
      </c>
      <c r="K263" s="151" t="s">
        <v>3</v>
      </c>
      <c r="L263" s="34"/>
      <c r="M263" s="156" t="s">
        <v>3</v>
      </c>
      <c r="N263" s="157" t="s">
        <v>47</v>
      </c>
      <c r="O263" s="54"/>
      <c r="P263" s="158">
        <f>O263*H263</f>
        <v>0</v>
      </c>
      <c r="Q263" s="158">
        <v>1.4E-2</v>
      </c>
      <c r="R263" s="158">
        <f>Q263*H263</f>
        <v>0.8873620000000001</v>
      </c>
      <c r="S263" s="158">
        <v>0</v>
      </c>
      <c r="T263" s="159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0" t="s">
        <v>140</v>
      </c>
      <c r="AT263" s="160" t="s">
        <v>136</v>
      </c>
      <c r="AU263" s="160" t="s">
        <v>141</v>
      </c>
      <c r="AY263" s="18" t="s">
        <v>134</v>
      </c>
      <c r="BE263" s="161">
        <f>IF(N263="základní",J263,0)</f>
        <v>0</v>
      </c>
      <c r="BF263" s="161">
        <f>IF(N263="snížená",J263,0)</f>
        <v>0</v>
      </c>
      <c r="BG263" s="161">
        <f>IF(N263="zákl. přenesená",J263,0)</f>
        <v>0</v>
      </c>
      <c r="BH263" s="161">
        <f>IF(N263="sníž. přenesená",J263,0)</f>
        <v>0</v>
      </c>
      <c r="BI263" s="161">
        <f>IF(N263="nulová",J263,0)</f>
        <v>0</v>
      </c>
      <c r="BJ263" s="18" t="s">
        <v>141</v>
      </c>
      <c r="BK263" s="161">
        <f>ROUND(I263*H263,2)</f>
        <v>0</v>
      </c>
      <c r="BL263" s="18" t="s">
        <v>140</v>
      </c>
      <c r="BM263" s="160" t="s">
        <v>346</v>
      </c>
    </row>
    <row r="264" spans="1:65" s="15" customFormat="1" ht="11.25">
      <c r="B264" s="182"/>
      <c r="D264" s="162" t="s">
        <v>150</v>
      </c>
      <c r="E264" s="183" t="s">
        <v>3</v>
      </c>
      <c r="F264" s="184" t="s">
        <v>218</v>
      </c>
      <c r="H264" s="183" t="s">
        <v>3</v>
      </c>
      <c r="I264" s="185"/>
      <c r="L264" s="182"/>
      <c r="M264" s="186"/>
      <c r="N264" s="187"/>
      <c r="O264" s="187"/>
      <c r="P264" s="187"/>
      <c r="Q264" s="187"/>
      <c r="R264" s="187"/>
      <c r="S264" s="187"/>
      <c r="T264" s="188"/>
      <c r="AT264" s="183" t="s">
        <v>150</v>
      </c>
      <c r="AU264" s="183" t="s">
        <v>141</v>
      </c>
      <c r="AV264" s="15" t="s">
        <v>22</v>
      </c>
      <c r="AW264" s="15" t="s">
        <v>36</v>
      </c>
      <c r="AX264" s="15" t="s">
        <v>75</v>
      </c>
      <c r="AY264" s="183" t="s">
        <v>134</v>
      </c>
    </row>
    <row r="265" spans="1:65" s="15" customFormat="1" ht="11.25">
      <c r="B265" s="182"/>
      <c r="D265" s="162" t="s">
        <v>150</v>
      </c>
      <c r="E265" s="183" t="s">
        <v>3</v>
      </c>
      <c r="F265" s="184" t="s">
        <v>219</v>
      </c>
      <c r="H265" s="183" t="s">
        <v>3</v>
      </c>
      <c r="I265" s="185"/>
      <c r="L265" s="182"/>
      <c r="M265" s="186"/>
      <c r="N265" s="187"/>
      <c r="O265" s="187"/>
      <c r="P265" s="187"/>
      <c r="Q265" s="187"/>
      <c r="R265" s="187"/>
      <c r="S265" s="187"/>
      <c r="T265" s="188"/>
      <c r="AT265" s="183" t="s">
        <v>150</v>
      </c>
      <c r="AU265" s="183" t="s">
        <v>141</v>
      </c>
      <c r="AV265" s="15" t="s">
        <v>22</v>
      </c>
      <c r="AW265" s="15" t="s">
        <v>36</v>
      </c>
      <c r="AX265" s="15" t="s">
        <v>75</v>
      </c>
      <c r="AY265" s="183" t="s">
        <v>134</v>
      </c>
    </row>
    <row r="266" spans="1:65" s="15" customFormat="1" ht="22.5">
      <c r="B266" s="182"/>
      <c r="D266" s="162" t="s">
        <v>150</v>
      </c>
      <c r="E266" s="183" t="s">
        <v>3</v>
      </c>
      <c r="F266" s="184" t="s">
        <v>347</v>
      </c>
      <c r="H266" s="183" t="s">
        <v>3</v>
      </c>
      <c r="I266" s="185"/>
      <c r="L266" s="182"/>
      <c r="M266" s="186"/>
      <c r="N266" s="187"/>
      <c r="O266" s="187"/>
      <c r="P266" s="187"/>
      <c r="Q266" s="187"/>
      <c r="R266" s="187"/>
      <c r="S266" s="187"/>
      <c r="T266" s="188"/>
      <c r="AT266" s="183" t="s">
        <v>150</v>
      </c>
      <c r="AU266" s="183" t="s">
        <v>141</v>
      </c>
      <c r="AV266" s="15" t="s">
        <v>22</v>
      </c>
      <c r="AW266" s="15" t="s">
        <v>36</v>
      </c>
      <c r="AX266" s="15" t="s">
        <v>75</v>
      </c>
      <c r="AY266" s="183" t="s">
        <v>134</v>
      </c>
    </row>
    <row r="267" spans="1:65" s="15" customFormat="1" ht="11.25">
      <c r="B267" s="182"/>
      <c r="D267" s="162" t="s">
        <v>150</v>
      </c>
      <c r="E267" s="183" t="s">
        <v>3</v>
      </c>
      <c r="F267" s="184" t="s">
        <v>222</v>
      </c>
      <c r="H267" s="183" t="s">
        <v>3</v>
      </c>
      <c r="I267" s="185"/>
      <c r="L267" s="182"/>
      <c r="M267" s="186"/>
      <c r="N267" s="187"/>
      <c r="O267" s="187"/>
      <c r="P267" s="187"/>
      <c r="Q267" s="187"/>
      <c r="R267" s="187"/>
      <c r="S267" s="187"/>
      <c r="T267" s="188"/>
      <c r="AT267" s="183" t="s">
        <v>150</v>
      </c>
      <c r="AU267" s="183" t="s">
        <v>141</v>
      </c>
      <c r="AV267" s="15" t="s">
        <v>22</v>
      </c>
      <c r="AW267" s="15" t="s">
        <v>36</v>
      </c>
      <c r="AX267" s="15" t="s">
        <v>75</v>
      </c>
      <c r="AY267" s="183" t="s">
        <v>134</v>
      </c>
    </row>
    <row r="268" spans="1:65" s="15" customFormat="1" ht="11.25">
      <c r="B268" s="182"/>
      <c r="D268" s="162" t="s">
        <v>150</v>
      </c>
      <c r="E268" s="183" t="s">
        <v>3</v>
      </c>
      <c r="F268" s="184" t="s">
        <v>223</v>
      </c>
      <c r="H268" s="183" t="s">
        <v>3</v>
      </c>
      <c r="I268" s="185"/>
      <c r="L268" s="182"/>
      <c r="M268" s="186"/>
      <c r="N268" s="187"/>
      <c r="O268" s="187"/>
      <c r="P268" s="187"/>
      <c r="Q268" s="187"/>
      <c r="R268" s="187"/>
      <c r="S268" s="187"/>
      <c r="T268" s="188"/>
      <c r="AT268" s="183" t="s">
        <v>150</v>
      </c>
      <c r="AU268" s="183" t="s">
        <v>141</v>
      </c>
      <c r="AV268" s="15" t="s">
        <v>22</v>
      </c>
      <c r="AW268" s="15" t="s">
        <v>36</v>
      </c>
      <c r="AX268" s="15" t="s">
        <v>75</v>
      </c>
      <c r="AY268" s="183" t="s">
        <v>134</v>
      </c>
    </row>
    <row r="269" spans="1:65" s="15" customFormat="1" ht="11.25">
      <c r="B269" s="182"/>
      <c r="D269" s="162" t="s">
        <v>150</v>
      </c>
      <c r="E269" s="183" t="s">
        <v>3</v>
      </c>
      <c r="F269" s="184" t="s">
        <v>339</v>
      </c>
      <c r="H269" s="183" t="s">
        <v>3</v>
      </c>
      <c r="I269" s="185"/>
      <c r="L269" s="182"/>
      <c r="M269" s="186"/>
      <c r="N269" s="187"/>
      <c r="O269" s="187"/>
      <c r="P269" s="187"/>
      <c r="Q269" s="187"/>
      <c r="R269" s="187"/>
      <c r="S269" s="187"/>
      <c r="T269" s="188"/>
      <c r="AT269" s="183" t="s">
        <v>150</v>
      </c>
      <c r="AU269" s="183" t="s">
        <v>141</v>
      </c>
      <c r="AV269" s="15" t="s">
        <v>22</v>
      </c>
      <c r="AW269" s="15" t="s">
        <v>36</v>
      </c>
      <c r="AX269" s="15" t="s">
        <v>75</v>
      </c>
      <c r="AY269" s="183" t="s">
        <v>134</v>
      </c>
    </row>
    <row r="270" spans="1:65" s="15" customFormat="1" ht="11.25">
      <c r="B270" s="182"/>
      <c r="D270" s="162" t="s">
        <v>150</v>
      </c>
      <c r="E270" s="183" t="s">
        <v>3</v>
      </c>
      <c r="F270" s="184" t="s">
        <v>224</v>
      </c>
      <c r="H270" s="183" t="s">
        <v>3</v>
      </c>
      <c r="I270" s="185"/>
      <c r="L270" s="182"/>
      <c r="M270" s="186"/>
      <c r="N270" s="187"/>
      <c r="O270" s="187"/>
      <c r="P270" s="187"/>
      <c r="Q270" s="187"/>
      <c r="R270" s="187"/>
      <c r="S270" s="187"/>
      <c r="T270" s="188"/>
      <c r="AT270" s="183" t="s">
        <v>150</v>
      </c>
      <c r="AU270" s="183" t="s">
        <v>141</v>
      </c>
      <c r="AV270" s="15" t="s">
        <v>22</v>
      </c>
      <c r="AW270" s="15" t="s">
        <v>36</v>
      </c>
      <c r="AX270" s="15" t="s">
        <v>75</v>
      </c>
      <c r="AY270" s="183" t="s">
        <v>134</v>
      </c>
    </row>
    <row r="271" spans="1:65" s="15" customFormat="1" ht="11.25">
      <c r="B271" s="182"/>
      <c r="D271" s="162" t="s">
        <v>150</v>
      </c>
      <c r="E271" s="183" t="s">
        <v>3</v>
      </c>
      <c r="F271" s="184" t="s">
        <v>340</v>
      </c>
      <c r="H271" s="183" t="s">
        <v>3</v>
      </c>
      <c r="I271" s="185"/>
      <c r="L271" s="182"/>
      <c r="M271" s="186"/>
      <c r="N271" s="187"/>
      <c r="O271" s="187"/>
      <c r="P271" s="187"/>
      <c r="Q271" s="187"/>
      <c r="R271" s="187"/>
      <c r="S271" s="187"/>
      <c r="T271" s="188"/>
      <c r="AT271" s="183" t="s">
        <v>150</v>
      </c>
      <c r="AU271" s="183" t="s">
        <v>141</v>
      </c>
      <c r="AV271" s="15" t="s">
        <v>22</v>
      </c>
      <c r="AW271" s="15" t="s">
        <v>36</v>
      </c>
      <c r="AX271" s="15" t="s">
        <v>75</v>
      </c>
      <c r="AY271" s="183" t="s">
        <v>134</v>
      </c>
    </row>
    <row r="272" spans="1:65" s="15" customFormat="1" ht="11.25">
      <c r="B272" s="182"/>
      <c r="D272" s="162" t="s">
        <v>150</v>
      </c>
      <c r="E272" s="183" t="s">
        <v>3</v>
      </c>
      <c r="F272" s="184" t="s">
        <v>341</v>
      </c>
      <c r="H272" s="183" t="s">
        <v>3</v>
      </c>
      <c r="I272" s="185"/>
      <c r="L272" s="182"/>
      <c r="M272" s="186"/>
      <c r="N272" s="187"/>
      <c r="O272" s="187"/>
      <c r="P272" s="187"/>
      <c r="Q272" s="187"/>
      <c r="R272" s="187"/>
      <c r="S272" s="187"/>
      <c r="T272" s="188"/>
      <c r="AT272" s="183" t="s">
        <v>150</v>
      </c>
      <c r="AU272" s="183" t="s">
        <v>141</v>
      </c>
      <c r="AV272" s="15" t="s">
        <v>22</v>
      </c>
      <c r="AW272" s="15" t="s">
        <v>36</v>
      </c>
      <c r="AX272" s="15" t="s">
        <v>75</v>
      </c>
      <c r="AY272" s="183" t="s">
        <v>134</v>
      </c>
    </row>
    <row r="273" spans="1:65" s="15" customFormat="1" ht="11.25">
      <c r="B273" s="182"/>
      <c r="D273" s="162" t="s">
        <v>150</v>
      </c>
      <c r="E273" s="183" t="s">
        <v>3</v>
      </c>
      <c r="F273" s="184" t="s">
        <v>225</v>
      </c>
      <c r="H273" s="183" t="s">
        <v>3</v>
      </c>
      <c r="I273" s="185"/>
      <c r="L273" s="182"/>
      <c r="M273" s="186"/>
      <c r="N273" s="187"/>
      <c r="O273" s="187"/>
      <c r="P273" s="187"/>
      <c r="Q273" s="187"/>
      <c r="R273" s="187"/>
      <c r="S273" s="187"/>
      <c r="T273" s="188"/>
      <c r="AT273" s="183" t="s">
        <v>150</v>
      </c>
      <c r="AU273" s="183" t="s">
        <v>141</v>
      </c>
      <c r="AV273" s="15" t="s">
        <v>22</v>
      </c>
      <c r="AW273" s="15" t="s">
        <v>36</v>
      </c>
      <c r="AX273" s="15" t="s">
        <v>75</v>
      </c>
      <c r="AY273" s="183" t="s">
        <v>134</v>
      </c>
    </row>
    <row r="274" spans="1:65" s="13" customFormat="1" ht="11.25">
      <c r="B274" s="166"/>
      <c r="D274" s="162" t="s">
        <v>150</v>
      </c>
      <c r="E274" s="167" t="s">
        <v>3</v>
      </c>
      <c r="F274" s="168" t="s">
        <v>348</v>
      </c>
      <c r="H274" s="169">
        <v>63.383000000000003</v>
      </c>
      <c r="I274" s="170"/>
      <c r="L274" s="166"/>
      <c r="M274" s="171"/>
      <c r="N274" s="172"/>
      <c r="O274" s="172"/>
      <c r="P274" s="172"/>
      <c r="Q274" s="172"/>
      <c r="R274" s="172"/>
      <c r="S274" s="172"/>
      <c r="T274" s="173"/>
      <c r="AT274" s="167" t="s">
        <v>150</v>
      </c>
      <c r="AU274" s="167" t="s">
        <v>141</v>
      </c>
      <c r="AV274" s="13" t="s">
        <v>141</v>
      </c>
      <c r="AW274" s="13" t="s">
        <v>36</v>
      </c>
      <c r="AX274" s="13" t="s">
        <v>22</v>
      </c>
      <c r="AY274" s="167" t="s">
        <v>134</v>
      </c>
    </row>
    <row r="275" spans="1:65" s="2" customFormat="1" ht="16.5" customHeight="1">
      <c r="A275" s="33"/>
      <c r="B275" s="148"/>
      <c r="C275" s="149" t="s">
        <v>349</v>
      </c>
      <c r="D275" s="149" t="s">
        <v>136</v>
      </c>
      <c r="E275" s="150" t="s">
        <v>350</v>
      </c>
      <c r="F275" s="151" t="s">
        <v>345</v>
      </c>
      <c r="G275" s="152" t="s">
        <v>183</v>
      </c>
      <c r="H275" s="153">
        <v>21.305</v>
      </c>
      <c r="I275" s="154"/>
      <c r="J275" s="155">
        <f>ROUND(I275*H275,2)</f>
        <v>0</v>
      </c>
      <c r="K275" s="151" t="s">
        <v>3</v>
      </c>
      <c r="L275" s="34"/>
      <c r="M275" s="156" t="s">
        <v>3</v>
      </c>
      <c r="N275" s="157" t="s">
        <v>47</v>
      </c>
      <c r="O275" s="54"/>
      <c r="P275" s="158">
        <f>O275*H275</f>
        <v>0</v>
      </c>
      <c r="Q275" s="158">
        <v>1.4E-2</v>
      </c>
      <c r="R275" s="158">
        <f>Q275*H275</f>
        <v>0.29826999999999998</v>
      </c>
      <c r="S275" s="158">
        <v>0</v>
      </c>
      <c r="T275" s="159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60" t="s">
        <v>140</v>
      </c>
      <c r="AT275" s="160" t="s">
        <v>136</v>
      </c>
      <c r="AU275" s="160" t="s">
        <v>141</v>
      </c>
      <c r="AY275" s="18" t="s">
        <v>134</v>
      </c>
      <c r="BE275" s="161">
        <f>IF(N275="základní",J275,0)</f>
        <v>0</v>
      </c>
      <c r="BF275" s="161">
        <f>IF(N275="snížená",J275,0)</f>
        <v>0</v>
      </c>
      <c r="BG275" s="161">
        <f>IF(N275="zákl. přenesená",J275,0)</f>
        <v>0</v>
      </c>
      <c r="BH275" s="161">
        <f>IF(N275="sníž. přenesená",J275,0)</f>
        <v>0</v>
      </c>
      <c r="BI275" s="161">
        <f>IF(N275="nulová",J275,0)</f>
        <v>0</v>
      </c>
      <c r="BJ275" s="18" t="s">
        <v>141</v>
      </c>
      <c r="BK275" s="161">
        <f>ROUND(I275*H275,2)</f>
        <v>0</v>
      </c>
      <c r="BL275" s="18" t="s">
        <v>140</v>
      </c>
      <c r="BM275" s="160" t="s">
        <v>351</v>
      </c>
    </row>
    <row r="276" spans="1:65" s="15" customFormat="1" ht="11.25">
      <c r="B276" s="182"/>
      <c r="D276" s="162" t="s">
        <v>150</v>
      </c>
      <c r="E276" s="183" t="s">
        <v>3</v>
      </c>
      <c r="F276" s="184" t="s">
        <v>218</v>
      </c>
      <c r="H276" s="183" t="s">
        <v>3</v>
      </c>
      <c r="I276" s="185"/>
      <c r="L276" s="182"/>
      <c r="M276" s="186"/>
      <c r="N276" s="187"/>
      <c r="O276" s="187"/>
      <c r="P276" s="187"/>
      <c r="Q276" s="187"/>
      <c r="R276" s="187"/>
      <c r="S276" s="187"/>
      <c r="T276" s="188"/>
      <c r="AT276" s="183" t="s">
        <v>150</v>
      </c>
      <c r="AU276" s="183" t="s">
        <v>141</v>
      </c>
      <c r="AV276" s="15" t="s">
        <v>22</v>
      </c>
      <c r="AW276" s="15" t="s">
        <v>36</v>
      </c>
      <c r="AX276" s="15" t="s">
        <v>75</v>
      </c>
      <c r="AY276" s="183" t="s">
        <v>134</v>
      </c>
    </row>
    <row r="277" spans="1:65" s="15" customFormat="1" ht="11.25">
      <c r="B277" s="182"/>
      <c r="D277" s="162" t="s">
        <v>150</v>
      </c>
      <c r="E277" s="183" t="s">
        <v>3</v>
      </c>
      <c r="F277" s="184" t="s">
        <v>352</v>
      </c>
      <c r="H277" s="183" t="s">
        <v>3</v>
      </c>
      <c r="I277" s="185"/>
      <c r="L277" s="182"/>
      <c r="M277" s="186"/>
      <c r="N277" s="187"/>
      <c r="O277" s="187"/>
      <c r="P277" s="187"/>
      <c r="Q277" s="187"/>
      <c r="R277" s="187"/>
      <c r="S277" s="187"/>
      <c r="T277" s="188"/>
      <c r="AT277" s="183" t="s">
        <v>150</v>
      </c>
      <c r="AU277" s="183" t="s">
        <v>141</v>
      </c>
      <c r="AV277" s="15" t="s">
        <v>22</v>
      </c>
      <c r="AW277" s="15" t="s">
        <v>36</v>
      </c>
      <c r="AX277" s="15" t="s">
        <v>75</v>
      </c>
      <c r="AY277" s="183" t="s">
        <v>134</v>
      </c>
    </row>
    <row r="278" spans="1:65" s="15" customFormat="1" ht="11.25">
      <c r="B278" s="182"/>
      <c r="D278" s="162" t="s">
        <v>150</v>
      </c>
      <c r="E278" s="183" t="s">
        <v>3</v>
      </c>
      <c r="F278" s="184" t="s">
        <v>353</v>
      </c>
      <c r="H278" s="183" t="s">
        <v>3</v>
      </c>
      <c r="I278" s="185"/>
      <c r="L278" s="182"/>
      <c r="M278" s="186"/>
      <c r="N278" s="187"/>
      <c r="O278" s="187"/>
      <c r="P278" s="187"/>
      <c r="Q278" s="187"/>
      <c r="R278" s="187"/>
      <c r="S278" s="187"/>
      <c r="T278" s="188"/>
      <c r="AT278" s="183" t="s">
        <v>150</v>
      </c>
      <c r="AU278" s="183" t="s">
        <v>141</v>
      </c>
      <c r="AV278" s="15" t="s">
        <v>22</v>
      </c>
      <c r="AW278" s="15" t="s">
        <v>36</v>
      </c>
      <c r="AX278" s="15" t="s">
        <v>75</v>
      </c>
      <c r="AY278" s="183" t="s">
        <v>134</v>
      </c>
    </row>
    <row r="279" spans="1:65" s="15" customFormat="1" ht="11.25">
      <c r="B279" s="182"/>
      <c r="D279" s="162" t="s">
        <v>150</v>
      </c>
      <c r="E279" s="183" t="s">
        <v>3</v>
      </c>
      <c r="F279" s="184" t="s">
        <v>354</v>
      </c>
      <c r="H279" s="183" t="s">
        <v>3</v>
      </c>
      <c r="I279" s="185"/>
      <c r="L279" s="182"/>
      <c r="M279" s="186"/>
      <c r="N279" s="187"/>
      <c r="O279" s="187"/>
      <c r="P279" s="187"/>
      <c r="Q279" s="187"/>
      <c r="R279" s="187"/>
      <c r="S279" s="187"/>
      <c r="T279" s="188"/>
      <c r="AT279" s="183" t="s">
        <v>150</v>
      </c>
      <c r="AU279" s="183" t="s">
        <v>141</v>
      </c>
      <c r="AV279" s="15" t="s">
        <v>22</v>
      </c>
      <c r="AW279" s="15" t="s">
        <v>36</v>
      </c>
      <c r="AX279" s="15" t="s">
        <v>75</v>
      </c>
      <c r="AY279" s="183" t="s">
        <v>134</v>
      </c>
    </row>
    <row r="280" spans="1:65" s="15" customFormat="1" ht="11.25">
      <c r="B280" s="182"/>
      <c r="D280" s="162" t="s">
        <v>150</v>
      </c>
      <c r="E280" s="183" t="s">
        <v>3</v>
      </c>
      <c r="F280" s="184" t="s">
        <v>355</v>
      </c>
      <c r="H280" s="183" t="s">
        <v>3</v>
      </c>
      <c r="I280" s="185"/>
      <c r="L280" s="182"/>
      <c r="M280" s="186"/>
      <c r="N280" s="187"/>
      <c r="O280" s="187"/>
      <c r="P280" s="187"/>
      <c r="Q280" s="187"/>
      <c r="R280" s="187"/>
      <c r="S280" s="187"/>
      <c r="T280" s="188"/>
      <c r="AT280" s="183" t="s">
        <v>150</v>
      </c>
      <c r="AU280" s="183" t="s">
        <v>141</v>
      </c>
      <c r="AV280" s="15" t="s">
        <v>22</v>
      </c>
      <c r="AW280" s="15" t="s">
        <v>36</v>
      </c>
      <c r="AX280" s="15" t="s">
        <v>75</v>
      </c>
      <c r="AY280" s="183" t="s">
        <v>134</v>
      </c>
    </row>
    <row r="281" spans="1:65" s="15" customFormat="1" ht="11.25">
      <c r="B281" s="182"/>
      <c r="D281" s="162" t="s">
        <v>150</v>
      </c>
      <c r="E281" s="183" t="s">
        <v>3</v>
      </c>
      <c r="F281" s="184" t="s">
        <v>339</v>
      </c>
      <c r="H281" s="183" t="s">
        <v>3</v>
      </c>
      <c r="I281" s="185"/>
      <c r="L281" s="182"/>
      <c r="M281" s="186"/>
      <c r="N281" s="187"/>
      <c r="O281" s="187"/>
      <c r="P281" s="187"/>
      <c r="Q281" s="187"/>
      <c r="R281" s="187"/>
      <c r="S281" s="187"/>
      <c r="T281" s="188"/>
      <c r="AT281" s="183" t="s">
        <v>150</v>
      </c>
      <c r="AU281" s="183" t="s">
        <v>141</v>
      </c>
      <c r="AV281" s="15" t="s">
        <v>22</v>
      </c>
      <c r="AW281" s="15" t="s">
        <v>36</v>
      </c>
      <c r="AX281" s="15" t="s">
        <v>75</v>
      </c>
      <c r="AY281" s="183" t="s">
        <v>134</v>
      </c>
    </row>
    <row r="282" spans="1:65" s="15" customFormat="1" ht="11.25">
      <c r="B282" s="182"/>
      <c r="D282" s="162" t="s">
        <v>150</v>
      </c>
      <c r="E282" s="183" t="s">
        <v>3</v>
      </c>
      <c r="F282" s="184" t="s">
        <v>356</v>
      </c>
      <c r="H282" s="183" t="s">
        <v>3</v>
      </c>
      <c r="I282" s="185"/>
      <c r="L282" s="182"/>
      <c r="M282" s="186"/>
      <c r="N282" s="187"/>
      <c r="O282" s="187"/>
      <c r="P282" s="187"/>
      <c r="Q282" s="187"/>
      <c r="R282" s="187"/>
      <c r="S282" s="187"/>
      <c r="T282" s="188"/>
      <c r="AT282" s="183" t="s">
        <v>150</v>
      </c>
      <c r="AU282" s="183" t="s">
        <v>141</v>
      </c>
      <c r="AV282" s="15" t="s">
        <v>22</v>
      </c>
      <c r="AW282" s="15" t="s">
        <v>36</v>
      </c>
      <c r="AX282" s="15" t="s">
        <v>75</v>
      </c>
      <c r="AY282" s="183" t="s">
        <v>134</v>
      </c>
    </row>
    <row r="283" spans="1:65" s="15" customFormat="1" ht="11.25">
      <c r="B283" s="182"/>
      <c r="D283" s="162" t="s">
        <v>150</v>
      </c>
      <c r="E283" s="183" t="s">
        <v>3</v>
      </c>
      <c r="F283" s="184" t="s">
        <v>340</v>
      </c>
      <c r="H283" s="183" t="s">
        <v>3</v>
      </c>
      <c r="I283" s="185"/>
      <c r="L283" s="182"/>
      <c r="M283" s="186"/>
      <c r="N283" s="187"/>
      <c r="O283" s="187"/>
      <c r="P283" s="187"/>
      <c r="Q283" s="187"/>
      <c r="R283" s="187"/>
      <c r="S283" s="187"/>
      <c r="T283" s="188"/>
      <c r="AT283" s="183" t="s">
        <v>150</v>
      </c>
      <c r="AU283" s="183" t="s">
        <v>141</v>
      </c>
      <c r="AV283" s="15" t="s">
        <v>22</v>
      </c>
      <c r="AW283" s="15" t="s">
        <v>36</v>
      </c>
      <c r="AX283" s="15" t="s">
        <v>75</v>
      </c>
      <c r="AY283" s="183" t="s">
        <v>134</v>
      </c>
    </row>
    <row r="284" spans="1:65" s="15" customFormat="1" ht="11.25">
      <c r="B284" s="182"/>
      <c r="D284" s="162" t="s">
        <v>150</v>
      </c>
      <c r="E284" s="183" t="s">
        <v>3</v>
      </c>
      <c r="F284" s="184" t="s">
        <v>341</v>
      </c>
      <c r="H284" s="183" t="s">
        <v>3</v>
      </c>
      <c r="I284" s="185"/>
      <c r="L284" s="182"/>
      <c r="M284" s="186"/>
      <c r="N284" s="187"/>
      <c r="O284" s="187"/>
      <c r="P284" s="187"/>
      <c r="Q284" s="187"/>
      <c r="R284" s="187"/>
      <c r="S284" s="187"/>
      <c r="T284" s="188"/>
      <c r="AT284" s="183" t="s">
        <v>150</v>
      </c>
      <c r="AU284" s="183" t="s">
        <v>141</v>
      </c>
      <c r="AV284" s="15" t="s">
        <v>22</v>
      </c>
      <c r="AW284" s="15" t="s">
        <v>36</v>
      </c>
      <c r="AX284" s="15" t="s">
        <v>75</v>
      </c>
      <c r="AY284" s="183" t="s">
        <v>134</v>
      </c>
    </row>
    <row r="285" spans="1:65" s="15" customFormat="1" ht="11.25">
      <c r="B285" s="182"/>
      <c r="D285" s="162" t="s">
        <v>150</v>
      </c>
      <c r="E285" s="183" t="s">
        <v>3</v>
      </c>
      <c r="F285" s="184" t="s">
        <v>225</v>
      </c>
      <c r="H285" s="183" t="s">
        <v>3</v>
      </c>
      <c r="I285" s="185"/>
      <c r="L285" s="182"/>
      <c r="M285" s="186"/>
      <c r="N285" s="187"/>
      <c r="O285" s="187"/>
      <c r="P285" s="187"/>
      <c r="Q285" s="187"/>
      <c r="R285" s="187"/>
      <c r="S285" s="187"/>
      <c r="T285" s="188"/>
      <c r="AT285" s="183" t="s">
        <v>150</v>
      </c>
      <c r="AU285" s="183" t="s">
        <v>141</v>
      </c>
      <c r="AV285" s="15" t="s">
        <v>22</v>
      </c>
      <c r="AW285" s="15" t="s">
        <v>36</v>
      </c>
      <c r="AX285" s="15" t="s">
        <v>75</v>
      </c>
      <c r="AY285" s="183" t="s">
        <v>134</v>
      </c>
    </row>
    <row r="286" spans="1:65" s="13" customFormat="1" ht="11.25">
      <c r="B286" s="166"/>
      <c r="D286" s="162" t="s">
        <v>150</v>
      </c>
      <c r="E286" s="167" t="s">
        <v>3</v>
      </c>
      <c r="F286" s="168" t="s">
        <v>357</v>
      </c>
      <c r="H286" s="169">
        <v>21.305</v>
      </c>
      <c r="I286" s="170"/>
      <c r="L286" s="166"/>
      <c r="M286" s="171"/>
      <c r="N286" s="172"/>
      <c r="O286" s="172"/>
      <c r="P286" s="172"/>
      <c r="Q286" s="172"/>
      <c r="R286" s="172"/>
      <c r="S286" s="172"/>
      <c r="T286" s="173"/>
      <c r="AT286" s="167" t="s">
        <v>150</v>
      </c>
      <c r="AU286" s="167" t="s">
        <v>141</v>
      </c>
      <c r="AV286" s="13" t="s">
        <v>141</v>
      </c>
      <c r="AW286" s="13" t="s">
        <v>36</v>
      </c>
      <c r="AX286" s="13" t="s">
        <v>22</v>
      </c>
      <c r="AY286" s="167" t="s">
        <v>134</v>
      </c>
    </row>
    <row r="287" spans="1:65" s="2" customFormat="1" ht="16.5" customHeight="1">
      <c r="A287" s="33"/>
      <c r="B287" s="148"/>
      <c r="C287" s="149" t="s">
        <v>358</v>
      </c>
      <c r="D287" s="149" t="s">
        <v>136</v>
      </c>
      <c r="E287" s="150" t="s">
        <v>359</v>
      </c>
      <c r="F287" s="151" t="s">
        <v>360</v>
      </c>
      <c r="G287" s="152" t="s">
        <v>183</v>
      </c>
      <c r="H287" s="153">
        <v>7.0960000000000001</v>
      </c>
      <c r="I287" s="154"/>
      <c r="J287" s="155">
        <f>ROUND(I287*H287,2)</f>
        <v>0</v>
      </c>
      <c r="K287" s="151" t="s">
        <v>3</v>
      </c>
      <c r="L287" s="34"/>
      <c r="M287" s="156" t="s">
        <v>3</v>
      </c>
      <c r="N287" s="157" t="s">
        <v>47</v>
      </c>
      <c r="O287" s="54"/>
      <c r="P287" s="158">
        <f>O287*H287</f>
        <v>0</v>
      </c>
      <c r="Q287" s="158">
        <v>1.2999999999999999E-2</v>
      </c>
      <c r="R287" s="158">
        <f>Q287*H287</f>
        <v>9.2247999999999997E-2</v>
      </c>
      <c r="S287" s="158">
        <v>0</v>
      </c>
      <c r="T287" s="159">
        <f>S287*H287</f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60" t="s">
        <v>140</v>
      </c>
      <c r="AT287" s="160" t="s">
        <v>136</v>
      </c>
      <c r="AU287" s="160" t="s">
        <v>141</v>
      </c>
      <c r="AY287" s="18" t="s">
        <v>134</v>
      </c>
      <c r="BE287" s="161">
        <f>IF(N287="základní",J287,0)</f>
        <v>0</v>
      </c>
      <c r="BF287" s="161">
        <f>IF(N287="snížená",J287,0)</f>
        <v>0</v>
      </c>
      <c r="BG287" s="161">
        <f>IF(N287="zákl. přenesená",J287,0)</f>
        <v>0</v>
      </c>
      <c r="BH287" s="161">
        <f>IF(N287="sníž. přenesená",J287,0)</f>
        <v>0</v>
      </c>
      <c r="BI287" s="161">
        <f>IF(N287="nulová",J287,0)</f>
        <v>0</v>
      </c>
      <c r="BJ287" s="18" t="s">
        <v>141</v>
      </c>
      <c r="BK287" s="161">
        <f>ROUND(I287*H287,2)</f>
        <v>0</v>
      </c>
      <c r="BL287" s="18" t="s">
        <v>140</v>
      </c>
      <c r="BM287" s="160" t="s">
        <v>361</v>
      </c>
    </row>
    <row r="288" spans="1:65" s="15" customFormat="1" ht="11.25">
      <c r="B288" s="182"/>
      <c r="D288" s="162" t="s">
        <v>150</v>
      </c>
      <c r="E288" s="183" t="s">
        <v>3</v>
      </c>
      <c r="F288" s="184" t="s">
        <v>218</v>
      </c>
      <c r="H288" s="183" t="s">
        <v>3</v>
      </c>
      <c r="I288" s="185"/>
      <c r="L288" s="182"/>
      <c r="M288" s="186"/>
      <c r="N288" s="187"/>
      <c r="O288" s="187"/>
      <c r="P288" s="187"/>
      <c r="Q288" s="187"/>
      <c r="R288" s="187"/>
      <c r="S288" s="187"/>
      <c r="T288" s="188"/>
      <c r="AT288" s="183" t="s">
        <v>150</v>
      </c>
      <c r="AU288" s="183" t="s">
        <v>141</v>
      </c>
      <c r="AV288" s="15" t="s">
        <v>22</v>
      </c>
      <c r="AW288" s="15" t="s">
        <v>36</v>
      </c>
      <c r="AX288" s="15" t="s">
        <v>75</v>
      </c>
      <c r="AY288" s="183" t="s">
        <v>134</v>
      </c>
    </row>
    <row r="289" spans="1:65" s="15" customFormat="1" ht="11.25">
      <c r="B289" s="182"/>
      <c r="D289" s="162" t="s">
        <v>150</v>
      </c>
      <c r="E289" s="183" t="s">
        <v>3</v>
      </c>
      <c r="F289" s="184" t="s">
        <v>219</v>
      </c>
      <c r="H289" s="183" t="s">
        <v>3</v>
      </c>
      <c r="I289" s="185"/>
      <c r="L289" s="182"/>
      <c r="M289" s="186"/>
      <c r="N289" s="187"/>
      <c r="O289" s="187"/>
      <c r="P289" s="187"/>
      <c r="Q289" s="187"/>
      <c r="R289" s="187"/>
      <c r="S289" s="187"/>
      <c r="T289" s="188"/>
      <c r="AT289" s="183" t="s">
        <v>150</v>
      </c>
      <c r="AU289" s="183" t="s">
        <v>141</v>
      </c>
      <c r="AV289" s="15" t="s">
        <v>22</v>
      </c>
      <c r="AW289" s="15" t="s">
        <v>36</v>
      </c>
      <c r="AX289" s="15" t="s">
        <v>75</v>
      </c>
      <c r="AY289" s="183" t="s">
        <v>134</v>
      </c>
    </row>
    <row r="290" spans="1:65" s="15" customFormat="1" ht="11.25">
      <c r="B290" s="182"/>
      <c r="D290" s="162" t="s">
        <v>150</v>
      </c>
      <c r="E290" s="183" t="s">
        <v>3</v>
      </c>
      <c r="F290" s="184" t="s">
        <v>362</v>
      </c>
      <c r="H290" s="183" t="s">
        <v>3</v>
      </c>
      <c r="I290" s="185"/>
      <c r="L290" s="182"/>
      <c r="M290" s="186"/>
      <c r="N290" s="187"/>
      <c r="O290" s="187"/>
      <c r="P290" s="187"/>
      <c r="Q290" s="187"/>
      <c r="R290" s="187"/>
      <c r="S290" s="187"/>
      <c r="T290" s="188"/>
      <c r="AT290" s="183" t="s">
        <v>150</v>
      </c>
      <c r="AU290" s="183" t="s">
        <v>141</v>
      </c>
      <c r="AV290" s="15" t="s">
        <v>22</v>
      </c>
      <c r="AW290" s="15" t="s">
        <v>36</v>
      </c>
      <c r="AX290" s="15" t="s">
        <v>75</v>
      </c>
      <c r="AY290" s="183" t="s">
        <v>134</v>
      </c>
    </row>
    <row r="291" spans="1:65" s="15" customFormat="1" ht="11.25">
      <c r="B291" s="182"/>
      <c r="D291" s="162" t="s">
        <v>150</v>
      </c>
      <c r="E291" s="183" t="s">
        <v>3</v>
      </c>
      <c r="F291" s="184" t="s">
        <v>222</v>
      </c>
      <c r="H291" s="183" t="s">
        <v>3</v>
      </c>
      <c r="I291" s="185"/>
      <c r="L291" s="182"/>
      <c r="M291" s="186"/>
      <c r="N291" s="187"/>
      <c r="O291" s="187"/>
      <c r="P291" s="187"/>
      <c r="Q291" s="187"/>
      <c r="R291" s="187"/>
      <c r="S291" s="187"/>
      <c r="T291" s="188"/>
      <c r="AT291" s="183" t="s">
        <v>150</v>
      </c>
      <c r="AU291" s="183" t="s">
        <v>141</v>
      </c>
      <c r="AV291" s="15" t="s">
        <v>22</v>
      </c>
      <c r="AW291" s="15" t="s">
        <v>36</v>
      </c>
      <c r="AX291" s="15" t="s">
        <v>75</v>
      </c>
      <c r="AY291" s="183" t="s">
        <v>134</v>
      </c>
    </row>
    <row r="292" spans="1:65" s="15" customFormat="1" ht="11.25">
      <c r="B292" s="182"/>
      <c r="D292" s="162" t="s">
        <v>150</v>
      </c>
      <c r="E292" s="183" t="s">
        <v>3</v>
      </c>
      <c r="F292" s="184" t="s">
        <v>223</v>
      </c>
      <c r="H292" s="183" t="s">
        <v>3</v>
      </c>
      <c r="I292" s="185"/>
      <c r="L292" s="182"/>
      <c r="M292" s="186"/>
      <c r="N292" s="187"/>
      <c r="O292" s="187"/>
      <c r="P292" s="187"/>
      <c r="Q292" s="187"/>
      <c r="R292" s="187"/>
      <c r="S292" s="187"/>
      <c r="T292" s="188"/>
      <c r="AT292" s="183" t="s">
        <v>150</v>
      </c>
      <c r="AU292" s="183" t="s">
        <v>141</v>
      </c>
      <c r="AV292" s="15" t="s">
        <v>22</v>
      </c>
      <c r="AW292" s="15" t="s">
        <v>36</v>
      </c>
      <c r="AX292" s="15" t="s">
        <v>75</v>
      </c>
      <c r="AY292" s="183" t="s">
        <v>134</v>
      </c>
    </row>
    <row r="293" spans="1:65" s="15" customFormat="1" ht="11.25">
      <c r="B293" s="182"/>
      <c r="D293" s="162" t="s">
        <v>150</v>
      </c>
      <c r="E293" s="183" t="s">
        <v>3</v>
      </c>
      <c r="F293" s="184" t="s">
        <v>339</v>
      </c>
      <c r="H293" s="183" t="s">
        <v>3</v>
      </c>
      <c r="I293" s="185"/>
      <c r="L293" s="182"/>
      <c r="M293" s="186"/>
      <c r="N293" s="187"/>
      <c r="O293" s="187"/>
      <c r="P293" s="187"/>
      <c r="Q293" s="187"/>
      <c r="R293" s="187"/>
      <c r="S293" s="187"/>
      <c r="T293" s="188"/>
      <c r="AT293" s="183" t="s">
        <v>150</v>
      </c>
      <c r="AU293" s="183" t="s">
        <v>141</v>
      </c>
      <c r="AV293" s="15" t="s">
        <v>22</v>
      </c>
      <c r="AW293" s="15" t="s">
        <v>36</v>
      </c>
      <c r="AX293" s="15" t="s">
        <v>75</v>
      </c>
      <c r="AY293" s="183" t="s">
        <v>134</v>
      </c>
    </row>
    <row r="294" spans="1:65" s="15" customFormat="1" ht="11.25">
      <c r="B294" s="182"/>
      <c r="D294" s="162" t="s">
        <v>150</v>
      </c>
      <c r="E294" s="183" t="s">
        <v>3</v>
      </c>
      <c r="F294" s="184" t="s">
        <v>224</v>
      </c>
      <c r="H294" s="183" t="s">
        <v>3</v>
      </c>
      <c r="I294" s="185"/>
      <c r="L294" s="182"/>
      <c r="M294" s="186"/>
      <c r="N294" s="187"/>
      <c r="O294" s="187"/>
      <c r="P294" s="187"/>
      <c r="Q294" s="187"/>
      <c r="R294" s="187"/>
      <c r="S294" s="187"/>
      <c r="T294" s="188"/>
      <c r="AT294" s="183" t="s">
        <v>150</v>
      </c>
      <c r="AU294" s="183" t="s">
        <v>141</v>
      </c>
      <c r="AV294" s="15" t="s">
        <v>22</v>
      </c>
      <c r="AW294" s="15" t="s">
        <v>36</v>
      </c>
      <c r="AX294" s="15" t="s">
        <v>75</v>
      </c>
      <c r="AY294" s="183" t="s">
        <v>134</v>
      </c>
    </row>
    <row r="295" spans="1:65" s="15" customFormat="1" ht="11.25">
      <c r="B295" s="182"/>
      <c r="D295" s="162" t="s">
        <v>150</v>
      </c>
      <c r="E295" s="183" t="s">
        <v>3</v>
      </c>
      <c r="F295" s="184" t="s">
        <v>340</v>
      </c>
      <c r="H295" s="183" t="s">
        <v>3</v>
      </c>
      <c r="I295" s="185"/>
      <c r="L295" s="182"/>
      <c r="M295" s="186"/>
      <c r="N295" s="187"/>
      <c r="O295" s="187"/>
      <c r="P295" s="187"/>
      <c r="Q295" s="187"/>
      <c r="R295" s="187"/>
      <c r="S295" s="187"/>
      <c r="T295" s="188"/>
      <c r="AT295" s="183" t="s">
        <v>150</v>
      </c>
      <c r="AU295" s="183" t="s">
        <v>141</v>
      </c>
      <c r="AV295" s="15" t="s">
        <v>22</v>
      </c>
      <c r="AW295" s="15" t="s">
        <v>36</v>
      </c>
      <c r="AX295" s="15" t="s">
        <v>75</v>
      </c>
      <c r="AY295" s="183" t="s">
        <v>134</v>
      </c>
    </row>
    <row r="296" spans="1:65" s="15" customFormat="1" ht="11.25">
      <c r="B296" s="182"/>
      <c r="D296" s="162" t="s">
        <v>150</v>
      </c>
      <c r="E296" s="183" t="s">
        <v>3</v>
      </c>
      <c r="F296" s="184" t="s">
        <v>341</v>
      </c>
      <c r="H296" s="183" t="s">
        <v>3</v>
      </c>
      <c r="I296" s="185"/>
      <c r="L296" s="182"/>
      <c r="M296" s="186"/>
      <c r="N296" s="187"/>
      <c r="O296" s="187"/>
      <c r="P296" s="187"/>
      <c r="Q296" s="187"/>
      <c r="R296" s="187"/>
      <c r="S296" s="187"/>
      <c r="T296" s="188"/>
      <c r="AT296" s="183" t="s">
        <v>150</v>
      </c>
      <c r="AU296" s="183" t="s">
        <v>141</v>
      </c>
      <c r="AV296" s="15" t="s">
        <v>22</v>
      </c>
      <c r="AW296" s="15" t="s">
        <v>36</v>
      </c>
      <c r="AX296" s="15" t="s">
        <v>75</v>
      </c>
      <c r="AY296" s="183" t="s">
        <v>134</v>
      </c>
    </row>
    <row r="297" spans="1:65" s="15" customFormat="1" ht="11.25">
      <c r="B297" s="182"/>
      <c r="D297" s="162" t="s">
        <v>150</v>
      </c>
      <c r="E297" s="183" t="s">
        <v>3</v>
      </c>
      <c r="F297" s="184" t="s">
        <v>225</v>
      </c>
      <c r="H297" s="183" t="s">
        <v>3</v>
      </c>
      <c r="I297" s="185"/>
      <c r="L297" s="182"/>
      <c r="M297" s="186"/>
      <c r="N297" s="187"/>
      <c r="O297" s="187"/>
      <c r="P297" s="187"/>
      <c r="Q297" s="187"/>
      <c r="R297" s="187"/>
      <c r="S297" s="187"/>
      <c r="T297" s="188"/>
      <c r="AT297" s="183" t="s">
        <v>150</v>
      </c>
      <c r="AU297" s="183" t="s">
        <v>141</v>
      </c>
      <c r="AV297" s="15" t="s">
        <v>22</v>
      </c>
      <c r="AW297" s="15" t="s">
        <v>36</v>
      </c>
      <c r="AX297" s="15" t="s">
        <v>75</v>
      </c>
      <c r="AY297" s="183" t="s">
        <v>134</v>
      </c>
    </row>
    <row r="298" spans="1:65" s="13" customFormat="1" ht="11.25">
      <c r="B298" s="166"/>
      <c r="D298" s="162" t="s">
        <v>150</v>
      </c>
      <c r="E298" s="167" t="s">
        <v>3</v>
      </c>
      <c r="F298" s="168" t="s">
        <v>363</v>
      </c>
      <c r="H298" s="169">
        <v>7.0960000000000001</v>
      </c>
      <c r="I298" s="170"/>
      <c r="L298" s="166"/>
      <c r="M298" s="171"/>
      <c r="N298" s="172"/>
      <c r="O298" s="172"/>
      <c r="P298" s="172"/>
      <c r="Q298" s="172"/>
      <c r="R298" s="172"/>
      <c r="S298" s="172"/>
      <c r="T298" s="173"/>
      <c r="AT298" s="167" t="s">
        <v>150</v>
      </c>
      <c r="AU298" s="167" t="s">
        <v>141</v>
      </c>
      <c r="AV298" s="13" t="s">
        <v>141</v>
      </c>
      <c r="AW298" s="13" t="s">
        <v>36</v>
      </c>
      <c r="AX298" s="13" t="s">
        <v>22</v>
      </c>
      <c r="AY298" s="167" t="s">
        <v>134</v>
      </c>
    </row>
    <row r="299" spans="1:65" s="2" customFormat="1" ht="16.5" customHeight="1">
      <c r="A299" s="33"/>
      <c r="B299" s="148"/>
      <c r="C299" s="149" t="s">
        <v>364</v>
      </c>
      <c r="D299" s="149" t="s">
        <v>136</v>
      </c>
      <c r="E299" s="150" t="s">
        <v>365</v>
      </c>
      <c r="F299" s="151" t="s">
        <v>366</v>
      </c>
      <c r="G299" s="152" t="s">
        <v>183</v>
      </c>
      <c r="H299" s="153">
        <v>71.039000000000001</v>
      </c>
      <c r="I299" s="154"/>
      <c r="J299" s="155">
        <f>ROUND(I299*H299,2)</f>
        <v>0</v>
      </c>
      <c r="K299" s="151" t="s">
        <v>3</v>
      </c>
      <c r="L299" s="34"/>
      <c r="M299" s="156" t="s">
        <v>3</v>
      </c>
      <c r="N299" s="157" t="s">
        <v>47</v>
      </c>
      <c r="O299" s="54"/>
      <c r="P299" s="158">
        <f>O299*H299</f>
        <v>0</v>
      </c>
      <c r="Q299" s="158">
        <v>1.2E-2</v>
      </c>
      <c r="R299" s="158">
        <f>Q299*H299</f>
        <v>0.852468</v>
      </c>
      <c r="S299" s="158">
        <v>0</v>
      </c>
      <c r="T299" s="159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60" t="s">
        <v>140</v>
      </c>
      <c r="AT299" s="160" t="s">
        <v>136</v>
      </c>
      <c r="AU299" s="160" t="s">
        <v>141</v>
      </c>
      <c r="AY299" s="18" t="s">
        <v>134</v>
      </c>
      <c r="BE299" s="161">
        <f>IF(N299="základní",J299,0)</f>
        <v>0</v>
      </c>
      <c r="BF299" s="161">
        <f>IF(N299="snížená",J299,0)</f>
        <v>0</v>
      </c>
      <c r="BG299" s="161">
        <f>IF(N299="zákl. přenesená",J299,0)</f>
        <v>0</v>
      </c>
      <c r="BH299" s="161">
        <f>IF(N299="sníž. přenesená",J299,0)</f>
        <v>0</v>
      </c>
      <c r="BI299" s="161">
        <f>IF(N299="nulová",J299,0)</f>
        <v>0</v>
      </c>
      <c r="BJ299" s="18" t="s">
        <v>141</v>
      </c>
      <c r="BK299" s="161">
        <f>ROUND(I299*H299,2)</f>
        <v>0</v>
      </c>
      <c r="BL299" s="18" t="s">
        <v>140</v>
      </c>
      <c r="BM299" s="160" t="s">
        <v>367</v>
      </c>
    </row>
    <row r="300" spans="1:65" s="15" customFormat="1" ht="11.25">
      <c r="B300" s="182"/>
      <c r="D300" s="162" t="s">
        <v>150</v>
      </c>
      <c r="E300" s="183" t="s">
        <v>3</v>
      </c>
      <c r="F300" s="184" t="s">
        <v>218</v>
      </c>
      <c r="H300" s="183" t="s">
        <v>3</v>
      </c>
      <c r="I300" s="185"/>
      <c r="L300" s="182"/>
      <c r="M300" s="186"/>
      <c r="N300" s="187"/>
      <c r="O300" s="187"/>
      <c r="P300" s="187"/>
      <c r="Q300" s="187"/>
      <c r="R300" s="187"/>
      <c r="S300" s="187"/>
      <c r="T300" s="188"/>
      <c r="AT300" s="183" t="s">
        <v>150</v>
      </c>
      <c r="AU300" s="183" t="s">
        <v>141</v>
      </c>
      <c r="AV300" s="15" t="s">
        <v>22</v>
      </c>
      <c r="AW300" s="15" t="s">
        <v>36</v>
      </c>
      <c r="AX300" s="15" t="s">
        <v>75</v>
      </c>
      <c r="AY300" s="183" t="s">
        <v>134</v>
      </c>
    </row>
    <row r="301" spans="1:65" s="15" customFormat="1" ht="11.25">
      <c r="B301" s="182"/>
      <c r="D301" s="162" t="s">
        <v>150</v>
      </c>
      <c r="E301" s="183" t="s">
        <v>3</v>
      </c>
      <c r="F301" s="184" t="s">
        <v>219</v>
      </c>
      <c r="H301" s="183" t="s">
        <v>3</v>
      </c>
      <c r="I301" s="185"/>
      <c r="L301" s="182"/>
      <c r="M301" s="186"/>
      <c r="N301" s="187"/>
      <c r="O301" s="187"/>
      <c r="P301" s="187"/>
      <c r="Q301" s="187"/>
      <c r="R301" s="187"/>
      <c r="S301" s="187"/>
      <c r="T301" s="188"/>
      <c r="AT301" s="183" t="s">
        <v>150</v>
      </c>
      <c r="AU301" s="183" t="s">
        <v>141</v>
      </c>
      <c r="AV301" s="15" t="s">
        <v>22</v>
      </c>
      <c r="AW301" s="15" t="s">
        <v>36</v>
      </c>
      <c r="AX301" s="15" t="s">
        <v>75</v>
      </c>
      <c r="AY301" s="183" t="s">
        <v>134</v>
      </c>
    </row>
    <row r="302" spans="1:65" s="15" customFormat="1" ht="11.25">
      <c r="B302" s="182"/>
      <c r="D302" s="162" t="s">
        <v>150</v>
      </c>
      <c r="E302" s="183" t="s">
        <v>3</v>
      </c>
      <c r="F302" s="184" t="s">
        <v>368</v>
      </c>
      <c r="H302" s="183" t="s">
        <v>3</v>
      </c>
      <c r="I302" s="185"/>
      <c r="L302" s="182"/>
      <c r="M302" s="186"/>
      <c r="N302" s="187"/>
      <c r="O302" s="187"/>
      <c r="P302" s="187"/>
      <c r="Q302" s="187"/>
      <c r="R302" s="187"/>
      <c r="S302" s="187"/>
      <c r="T302" s="188"/>
      <c r="AT302" s="183" t="s">
        <v>150</v>
      </c>
      <c r="AU302" s="183" t="s">
        <v>141</v>
      </c>
      <c r="AV302" s="15" t="s">
        <v>22</v>
      </c>
      <c r="AW302" s="15" t="s">
        <v>36</v>
      </c>
      <c r="AX302" s="15" t="s">
        <v>75</v>
      </c>
      <c r="AY302" s="183" t="s">
        <v>134</v>
      </c>
    </row>
    <row r="303" spans="1:65" s="15" customFormat="1" ht="11.25">
      <c r="B303" s="182"/>
      <c r="D303" s="162" t="s">
        <v>150</v>
      </c>
      <c r="E303" s="183" t="s">
        <v>3</v>
      </c>
      <c r="F303" s="184" t="s">
        <v>224</v>
      </c>
      <c r="H303" s="183" t="s">
        <v>3</v>
      </c>
      <c r="I303" s="185"/>
      <c r="L303" s="182"/>
      <c r="M303" s="186"/>
      <c r="N303" s="187"/>
      <c r="O303" s="187"/>
      <c r="P303" s="187"/>
      <c r="Q303" s="187"/>
      <c r="R303" s="187"/>
      <c r="S303" s="187"/>
      <c r="T303" s="188"/>
      <c r="AT303" s="183" t="s">
        <v>150</v>
      </c>
      <c r="AU303" s="183" t="s">
        <v>141</v>
      </c>
      <c r="AV303" s="15" t="s">
        <v>22</v>
      </c>
      <c r="AW303" s="15" t="s">
        <v>36</v>
      </c>
      <c r="AX303" s="15" t="s">
        <v>75</v>
      </c>
      <c r="AY303" s="183" t="s">
        <v>134</v>
      </c>
    </row>
    <row r="304" spans="1:65" s="15" customFormat="1" ht="11.25">
      <c r="B304" s="182"/>
      <c r="D304" s="162" t="s">
        <v>150</v>
      </c>
      <c r="E304" s="183" t="s">
        <v>3</v>
      </c>
      <c r="F304" s="184" t="s">
        <v>340</v>
      </c>
      <c r="H304" s="183" t="s">
        <v>3</v>
      </c>
      <c r="I304" s="185"/>
      <c r="L304" s="182"/>
      <c r="M304" s="186"/>
      <c r="N304" s="187"/>
      <c r="O304" s="187"/>
      <c r="P304" s="187"/>
      <c r="Q304" s="187"/>
      <c r="R304" s="187"/>
      <c r="S304" s="187"/>
      <c r="T304" s="188"/>
      <c r="AT304" s="183" t="s">
        <v>150</v>
      </c>
      <c r="AU304" s="183" t="s">
        <v>141</v>
      </c>
      <c r="AV304" s="15" t="s">
        <v>22</v>
      </c>
      <c r="AW304" s="15" t="s">
        <v>36</v>
      </c>
      <c r="AX304" s="15" t="s">
        <v>75</v>
      </c>
      <c r="AY304" s="183" t="s">
        <v>134</v>
      </c>
    </row>
    <row r="305" spans="1:65" s="15" customFormat="1" ht="11.25">
      <c r="B305" s="182"/>
      <c r="D305" s="162" t="s">
        <v>150</v>
      </c>
      <c r="E305" s="183" t="s">
        <v>3</v>
      </c>
      <c r="F305" s="184" t="s">
        <v>341</v>
      </c>
      <c r="H305" s="183" t="s">
        <v>3</v>
      </c>
      <c r="I305" s="185"/>
      <c r="L305" s="182"/>
      <c r="M305" s="186"/>
      <c r="N305" s="187"/>
      <c r="O305" s="187"/>
      <c r="P305" s="187"/>
      <c r="Q305" s="187"/>
      <c r="R305" s="187"/>
      <c r="S305" s="187"/>
      <c r="T305" s="188"/>
      <c r="AT305" s="183" t="s">
        <v>150</v>
      </c>
      <c r="AU305" s="183" t="s">
        <v>141</v>
      </c>
      <c r="AV305" s="15" t="s">
        <v>22</v>
      </c>
      <c r="AW305" s="15" t="s">
        <v>36</v>
      </c>
      <c r="AX305" s="15" t="s">
        <v>75</v>
      </c>
      <c r="AY305" s="183" t="s">
        <v>134</v>
      </c>
    </row>
    <row r="306" spans="1:65" s="15" customFormat="1" ht="11.25">
      <c r="B306" s="182"/>
      <c r="D306" s="162" t="s">
        <v>150</v>
      </c>
      <c r="E306" s="183" t="s">
        <v>3</v>
      </c>
      <c r="F306" s="184" t="s">
        <v>225</v>
      </c>
      <c r="H306" s="183" t="s">
        <v>3</v>
      </c>
      <c r="I306" s="185"/>
      <c r="L306" s="182"/>
      <c r="M306" s="186"/>
      <c r="N306" s="187"/>
      <c r="O306" s="187"/>
      <c r="P306" s="187"/>
      <c r="Q306" s="187"/>
      <c r="R306" s="187"/>
      <c r="S306" s="187"/>
      <c r="T306" s="188"/>
      <c r="AT306" s="183" t="s">
        <v>150</v>
      </c>
      <c r="AU306" s="183" t="s">
        <v>141</v>
      </c>
      <c r="AV306" s="15" t="s">
        <v>22</v>
      </c>
      <c r="AW306" s="15" t="s">
        <v>36</v>
      </c>
      <c r="AX306" s="15" t="s">
        <v>75</v>
      </c>
      <c r="AY306" s="183" t="s">
        <v>134</v>
      </c>
    </row>
    <row r="307" spans="1:65" s="13" customFormat="1" ht="11.25">
      <c r="B307" s="166"/>
      <c r="D307" s="162" t="s">
        <v>150</v>
      </c>
      <c r="E307" s="167" t="s">
        <v>3</v>
      </c>
      <c r="F307" s="168" t="s">
        <v>369</v>
      </c>
      <c r="H307" s="169">
        <v>67.933999999999997</v>
      </c>
      <c r="I307" s="170"/>
      <c r="L307" s="166"/>
      <c r="M307" s="171"/>
      <c r="N307" s="172"/>
      <c r="O307" s="172"/>
      <c r="P307" s="172"/>
      <c r="Q307" s="172"/>
      <c r="R307" s="172"/>
      <c r="S307" s="172"/>
      <c r="T307" s="173"/>
      <c r="AT307" s="167" t="s">
        <v>150</v>
      </c>
      <c r="AU307" s="167" t="s">
        <v>141</v>
      </c>
      <c r="AV307" s="13" t="s">
        <v>141</v>
      </c>
      <c r="AW307" s="13" t="s">
        <v>36</v>
      </c>
      <c r="AX307" s="13" t="s">
        <v>75</v>
      </c>
      <c r="AY307" s="167" t="s">
        <v>134</v>
      </c>
    </row>
    <row r="308" spans="1:65" s="13" customFormat="1" ht="11.25">
      <c r="B308" s="166"/>
      <c r="D308" s="162" t="s">
        <v>150</v>
      </c>
      <c r="E308" s="167" t="s">
        <v>3</v>
      </c>
      <c r="F308" s="168" t="s">
        <v>370</v>
      </c>
      <c r="H308" s="169">
        <v>3.105</v>
      </c>
      <c r="I308" s="170"/>
      <c r="L308" s="166"/>
      <c r="M308" s="171"/>
      <c r="N308" s="172"/>
      <c r="O308" s="172"/>
      <c r="P308" s="172"/>
      <c r="Q308" s="172"/>
      <c r="R308" s="172"/>
      <c r="S308" s="172"/>
      <c r="T308" s="173"/>
      <c r="AT308" s="167" t="s">
        <v>150</v>
      </c>
      <c r="AU308" s="167" t="s">
        <v>141</v>
      </c>
      <c r="AV308" s="13" t="s">
        <v>141</v>
      </c>
      <c r="AW308" s="13" t="s">
        <v>36</v>
      </c>
      <c r="AX308" s="13" t="s">
        <v>75</v>
      </c>
      <c r="AY308" s="167" t="s">
        <v>134</v>
      </c>
    </row>
    <row r="309" spans="1:65" s="14" customFormat="1" ht="11.25">
      <c r="B309" s="174"/>
      <c r="D309" s="162" t="s">
        <v>150</v>
      </c>
      <c r="E309" s="175" t="s">
        <v>3</v>
      </c>
      <c r="F309" s="176" t="s">
        <v>154</v>
      </c>
      <c r="H309" s="177">
        <v>71.039000000000001</v>
      </c>
      <c r="I309" s="178"/>
      <c r="L309" s="174"/>
      <c r="M309" s="179"/>
      <c r="N309" s="180"/>
      <c r="O309" s="180"/>
      <c r="P309" s="180"/>
      <c r="Q309" s="180"/>
      <c r="R309" s="180"/>
      <c r="S309" s="180"/>
      <c r="T309" s="181"/>
      <c r="AT309" s="175" t="s">
        <v>150</v>
      </c>
      <c r="AU309" s="175" t="s">
        <v>141</v>
      </c>
      <c r="AV309" s="14" t="s">
        <v>140</v>
      </c>
      <c r="AW309" s="14" t="s">
        <v>36</v>
      </c>
      <c r="AX309" s="14" t="s">
        <v>22</v>
      </c>
      <c r="AY309" s="175" t="s">
        <v>134</v>
      </c>
    </row>
    <row r="310" spans="1:65" s="2" customFormat="1" ht="16.5" customHeight="1">
      <c r="A310" s="33"/>
      <c r="B310" s="148"/>
      <c r="C310" s="149" t="s">
        <v>371</v>
      </c>
      <c r="D310" s="149" t="s">
        <v>136</v>
      </c>
      <c r="E310" s="150" t="s">
        <v>372</v>
      </c>
      <c r="F310" s="151" t="s">
        <v>373</v>
      </c>
      <c r="G310" s="152" t="s">
        <v>183</v>
      </c>
      <c r="H310" s="153">
        <v>145.75</v>
      </c>
      <c r="I310" s="154"/>
      <c r="J310" s="155">
        <f>ROUND(I310*H310,2)</f>
        <v>0</v>
      </c>
      <c r="K310" s="151" t="s">
        <v>3</v>
      </c>
      <c r="L310" s="34"/>
      <c r="M310" s="156" t="s">
        <v>3</v>
      </c>
      <c r="N310" s="157" t="s">
        <v>47</v>
      </c>
      <c r="O310" s="54"/>
      <c r="P310" s="158">
        <f>O310*H310</f>
        <v>0</v>
      </c>
      <c r="Q310" s="158">
        <v>1.4E-2</v>
      </c>
      <c r="R310" s="158">
        <f>Q310*H310</f>
        <v>2.0405000000000002</v>
      </c>
      <c r="S310" s="158">
        <v>0</v>
      </c>
      <c r="T310" s="159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60" t="s">
        <v>140</v>
      </c>
      <c r="AT310" s="160" t="s">
        <v>136</v>
      </c>
      <c r="AU310" s="160" t="s">
        <v>141</v>
      </c>
      <c r="AY310" s="18" t="s">
        <v>134</v>
      </c>
      <c r="BE310" s="161">
        <f>IF(N310="základní",J310,0)</f>
        <v>0</v>
      </c>
      <c r="BF310" s="161">
        <f>IF(N310="snížená",J310,0)</f>
        <v>0</v>
      </c>
      <c r="BG310" s="161">
        <f>IF(N310="zákl. přenesená",J310,0)</f>
        <v>0</v>
      </c>
      <c r="BH310" s="161">
        <f>IF(N310="sníž. přenesená",J310,0)</f>
        <v>0</v>
      </c>
      <c r="BI310" s="161">
        <f>IF(N310="nulová",J310,0)</f>
        <v>0</v>
      </c>
      <c r="BJ310" s="18" t="s">
        <v>141</v>
      </c>
      <c r="BK310" s="161">
        <f>ROUND(I310*H310,2)</f>
        <v>0</v>
      </c>
      <c r="BL310" s="18" t="s">
        <v>140</v>
      </c>
      <c r="BM310" s="160" t="s">
        <v>374</v>
      </c>
    </row>
    <row r="311" spans="1:65" s="15" customFormat="1" ht="11.25">
      <c r="B311" s="182"/>
      <c r="D311" s="162" t="s">
        <v>150</v>
      </c>
      <c r="E311" s="183" t="s">
        <v>3</v>
      </c>
      <c r="F311" s="184" t="s">
        <v>218</v>
      </c>
      <c r="H311" s="183" t="s">
        <v>3</v>
      </c>
      <c r="I311" s="185"/>
      <c r="L311" s="182"/>
      <c r="M311" s="186"/>
      <c r="N311" s="187"/>
      <c r="O311" s="187"/>
      <c r="P311" s="187"/>
      <c r="Q311" s="187"/>
      <c r="R311" s="187"/>
      <c r="S311" s="187"/>
      <c r="T311" s="188"/>
      <c r="AT311" s="183" t="s">
        <v>150</v>
      </c>
      <c r="AU311" s="183" t="s">
        <v>141</v>
      </c>
      <c r="AV311" s="15" t="s">
        <v>22</v>
      </c>
      <c r="AW311" s="15" t="s">
        <v>36</v>
      </c>
      <c r="AX311" s="15" t="s">
        <v>75</v>
      </c>
      <c r="AY311" s="183" t="s">
        <v>134</v>
      </c>
    </row>
    <row r="312" spans="1:65" s="15" customFormat="1" ht="11.25">
      <c r="B312" s="182"/>
      <c r="D312" s="162" t="s">
        <v>150</v>
      </c>
      <c r="E312" s="183" t="s">
        <v>3</v>
      </c>
      <c r="F312" s="184" t="s">
        <v>219</v>
      </c>
      <c r="H312" s="183" t="s">
        <v>3</v>
      </c>
      <c r="I312" s="185"/>
      <c r="L312" s="182"/>
      <c r="M312" s="186"/>
      <c r="N312" s="187"/>
      <c r="O312" s="187"/>
      <c r="P312" s="187"/>
      <c r="Q312" s="187"/>
      <c r="R312" s="187"/>
      <c r="S312" s="187"/>
      <c r="T312" s="188"/>
      <c r="AT312" s="183" t="s">
        <v>150</v>
      </c>
      <c r="AU312" s="183" t="s">
        <v>141</v>
      </c>
      <c r="AV312" s="15" t="s">
        <v>22</v>
      </c>
      <c r="AW312" s="15" t="s">
        <v>36</v>
      </c>
      <c r="AX312" s="15" t="s">
        <v>75</v>
      </c>
      <c r="AY312" s="183" t="s">
        <v>134</v>
      </c>
    </row>
    <row r="313" spans="1:65" s="15" customFormat="1" ht="22.5">
      <c r="B313" s="182"/>
      <c r="D313" s="162" t="s">
        <v>150</v>
      </c>
      <c r="E313" s="183" t="s">
        <v>3</v>
      </c>
      <c r="F313" s="184" t="s">
        <v>375</v>
      </c>
      <c r="H313" s="183" t="s">
        <v>3</v>
      </c>
      <c r="I313" s="185"/>
      <c r="L313" s="182"/>
      <c r="M313" s="186"/>
      <c r="N313" s="187"/>
      <c r="O313" s="187"/>
      <c r="P313" s="187"/>
      <c r="Q313" s="187"/>
      <c r="R313" s="187"/>
      <c r="S313" s="187"/>
      <c r="T313" s="188"/>
      <c r="AT313" s="183" t="s">
        <v>150</v>
      </c>
      <c r="AU313" s="183" t="s">
        <v>141</v>
      </c>
      <c r="AV313" s="15" t="s">
        <v>22</v>
      </c>
      <c r="AW313" s="15" t="s">
        <v>36</v>
      </c>
      <c r="AX313" s="15" t="s">
        <v>75</v>
      </c>
      <c r="AY313" s="183" t="s">
        <v>134</v>
      </c>
    </row>
    <row r="314" spans="1:65" s="15" customFormat="1" ht="11.25">
      <c r="B314" s="182"/>
      <c r="D314" s="162" t="s">
        <v>150</v>
      </c>
      <c r="E314" s="183" t="s">
        <v>3</v>
      </c>
      <c r="F314" s="184" t="s">
        <v>222</v>
      </c>
      <c r="H314" s="183" t="s">
        <v>3</v>
      </c>
      <c r="I314" s="185"/>
      <c r="L314" s="182"/>
      <c r="M314" s="186"/>
      <c r="N314" s="187"/>
      <c r="O314" s="187"/>
      <c r="P314" s="187"/>
      <c r="Q314" s="187"/>
      <c r="R314" s="187"/>
      <c r="S314" s="187"/>
      <c r="T314" s="188"/>
      <c r="AT314" s="183" t="s">
        <v>150</v>
      </c>
      <c r="AU314" s="183" t="s">
        <v>141</v>
      </c>
      <c r="AV314" s="15" t="s">
        <v>22</v>
      </c>
      <c r="AW314" s="15" t="s">
        <v>36</v>
      </c>
      <c r="AX314" s="15" t="s">
        <v>75</v>
      </c>
      <c r="AY314" s="183" t="s">
        <v>134</v>
      </c>
    </row>
    <row r="315" spans="1:65" s="15" customFormat="1" ht="11.25">
      <c r="B315" s="182"/>
      <c r="D315" s="162" t="s">
        <v>150</v>
      </c>
      <c r="E315" s="183" t="s">
        <v>3</v>
      </c>
      <c r="F315" s="184" t="s">
        <v>223</v>
      </c>
      <c r="H315" s="183" t="s">
        <v>3</v>
      </c>
      <c r="I315" s="185"/>
      <c r="L315" s="182"/>
      <c r="M315" s="186"/>
      <c r="N315" s="187"/>
      <c r="O315" s="187"/>
      <c r="P315" s="187"/>
      <c r="Q315" s="187"/>
      <c r="R315" s="187"/>
      <c r="S315" s="187"/>
      <c r="T315" s="188"/>
      <c r="AT315" s="183" t="s">
        <v>150</v>
      </c>
      <c r="AU315" s="183" t="s">
        <v>141</v>
      </c>
      <c r="AV315" s="15" t="s">
        <v>22</v>
      </c>
      <c r="AW315" s="15" t="s">
        <v>36</v>
      </c>
      <c r="AX315" s="15" t="s">
        <v>75</v>
      </c>
      <c r="AY315" s="183" t="s">
        <v>134</v>
      </c>
    </row>
    <row r="316" spans="1:65" s="15" customFormat="1" ht="11.25">
      <c r="B316" s="182"/>
      <c r="D316" s="162" t="s">
        <v>150</v>
      </c>
      <c r="E316" s="183" t="s">
        <v>3</v>
      </c>
      <c r="F316" s="184" t="s">
        <v>339</v>
      </c>
      <c r="H316" s="183" t="s">
        <v>3</v>
      </c>
      <c r="I316" s="185"/>
      <c r="L316" s="182"/>
      <c r="M316" s="186"/>
      <c r="N316" s="187"/>
      <c r="O316" s="187"/>
      <c r="P316" s="187"/>
      <c r="Q316" s="187"/>
      <c r="R316" s="187"/>
      <c r="S316" s="187"/>
      <c r="T316" s="188"/>
      <c r="AT316" s="183" t="s">
        <v>150</v>
      </c>
      <c r="AU316" s="183" t="s">
        <v>141</v>
      </c>
      <c r="AV316" s="15" t="s">
        <v>22</v>
      </c>
      <c r="AW316" s="15" t="s">
        <v>36</v>
      </c>
      <c r="AX316" s="15" t="s">
        <v>75</v>
      </c>
      <c r="AY316" s="183" t="s">
        <v>134</v>
      </c>
    </row>
    <row r="317" spans="1:65" s="15" customFormat="1" ht="11.25">
      <c r="B317" s="182"/>
      <c r="D317" s="162" t="s">
        <v>150</v>
      </c>
      <c r="E317" s="183" t="s">
        <v>3</v>
      </c>
      <c r="F317" s="184" t="s">
        <v>224</v>
      </c>
      <c r="H317" s="183" t="s">
        <v>3</v>
      </c>
      <c r="I317" s="185"/>
      <c r="L317" s="182"/>
      <c r="M317" s="186"/>
      <c r="N317" s="187"/>
      <c r="O317" s="187"/>
      <c r="P317" s="187"/>
      <c r="Q317" s="187"/>
      <c r="R317" s="187"/>
      <c r="S317" s="187"/>
      <c r="T317" s="188"/>
      <c r="AT317" s="183" t="s">
        <v>150</v>
      </c>
      <c r="AU317" s="183" t="s">
        <v>141</v>
      </c>
      <c r="AV317" s="15" t="s">
        <v>22</v>
      </c>
      <c r="AW317" s="15" t="s">
        <v>36</v>
      </c>
      <c r="AX317" s="15" t="s">
        <v>75</v>
      </c>
      <c r="AY317" s="183" t="s">
        <v>134</v>
      </c>
    </row>
    <row r="318" spans="1:65" s="15" customFormat="1" ht="11.25">
      <c r="B318" s="182"/>
      <c r="D318" s="162" t="s">
        <v>150</v>
      </c>
      <c r="E318" s="183" t="s">
        <v>3</v>
      </c>
      <c r="F318" s="184" t="s">
        <v>340</v>
      </c>
      <c r="H318" s="183" t="s">
        <v>3</v>
      </c>
      <c r="I318" s="185"/>
      <c r="L318" s="182"/>
      <c r="M318" s="186"/>
      <c r="N318" s="187"/>
      <c r="O318" s="187"/>
      <c r="P318" s="187"/>
      <c r="Q318" s="187"/>
      <c r="R318" s="187"/>
      <c r="S318" s="187"/>
      <c r="T318" s="188"/>
      <c r="AT318" s="183" t="s">
        <v>150</v>
      </c>
      <c r="AU318" s="183" t="s">
        <v>141</v>
      </c>
      <c r="AV318" s="15" t="s">
        <v>22</v>
      </c>
      <c r="AW318" s="15" t="s">
        <v>36</v>
      </c>
      <c r="AX318" s="15" t="s">
        <v>75</v>
      </c>
      <c r="AY318" s="183" t="s">
        <v>134</v>
      </c>
    </row>
    <row r="319" spans="1:65" s="15" customFormat="1" ht="11.25">
      <c r="B319" s="182"/>
      <c r="D319" s="162" t="s">
        <v>150</v>
      </c>
      <c r="E319" s="183" t="s">
        <v>3</v>
      </c>
      <c r="F319" s="184" t="s">
        <v>341</v>
      </c>
      <c r="H319" s="183" t="s">
        <v>3</v>
      </c>
      <c r="I319" s="185"/>
      <c r="L319" s="182"/>
      <c r="M319" s="186"/>
      <c r="N319" s="187"/>
      <c r="O319" s="187"/>
      <c r="P319" s="187"/>
      <c r="Q319" s="187"/>
      <c r="R319" s="187"/>
      <c r="S319" s="187"/>
      <c r="T319" s="188"/>
      <c r="AT319" s="183" t="s">
        <v>150</v>
      </c>
      <c r="AU319" s="183" t="s">
        <v>141</v>
      </c>
      <c r="AV319" s="15" t="s">
        <v>22</v>
      </c>
      <c r="AW319" s="15" t="s">
        <v>36</v>
      </c>
      <c r="AX319" s="15" t="s">
        <v>75</v>
      </c>
      <c r="AY319" s="183" t="s">
        <v>134</v>
      </c>
    </row>
    <row r="320" spans="1:65" s="15" customFormat="1" ht="11.25">
      <c r="B320" s="182"/>
      <c r="D320" s="162" t="s">
        <v>150</v>
      </c>
      <c r="E320" s="183" t="s">
        <v>3</v>
      </c>
      <c r="F320" s="184" t="s">
        <v>225</v>
      </c>
      <c r="H320" s="183" t="s">
        <v>3</v>
      </c>
      <c r="I320" s="185"/>
      <c r="L320" s="182"/>
      <c r="M320" s="186"/>
      <c r="N320" s="187"/>
      <c r="O320" s="187"/>
      <c r="P320" s="187"/>
      <c r="Q320" s="187"/>
      <c r="R320" s="187"/>
      <c r="S320" s="187"/>
      <c r="T320" s="188"/>
      <c r="AT320" s="183" t="s">
        <v>150</v>
      </c>
      <c r="AU320" s="183" t="s">
        <v>141</v>
      </c>
      <c r="AV320" s="15" t="s">
        <v>22</v>
      </c>
      <c r="AW320" s="15" t="s">
        <v>36</v>
      </c>
      <c r="AX320" s="15" t="s">
        <v>75</v>
      </c>
      <c r="AY320" s="183" t="s">
        <v>134</v>
      </c>
    </row>
    <row r="321" spans="1:65" s="13" customFormat="1" ht="11.25">
      <c r="B321" s="166"/>
      <c r="D321" s="162" t="s">
        <v>150</v>
      </c>
      <c r="E321" s="167" t="s">
        <v>3</v>
      </c>
      <c r="F321" s="168" t="s">
        <v>376</v>
      </c>
      <c r="H321" s="169">
        <v>145.75</v>
      </c>
      <c r="I321" s="170"/>
      <c r="L321" s="166"/>
      <c r="M321" s="171"/>
      <c r="N321" s="172"/>
      <c r="O321" s="172"/>
      <c r="P321" s="172"/>
      <c r="Q321" s="172"/>
      <c r="R321" s="172"/>
      <c r="S321" s="172"/>
      <c r="T321" s="173"/>
      <c r="AT321" s="167" t="s">
        <v>150</v>
      </c>
      <c r="AU321" s="167" t="s">
        <v>141</v>
      </c>
      <c r="AV321" s="13" t="s">
        <v>141</v>
      </c>
      <c r="AW321" s="13" t="s">
        <v>36</v>
      </c>
      <c r="AX321" s="13" t="s">
        <v>22</v>
      </c>
      <c r="AY321" s="167" t="s">
        <v>134</v>
      </c>
    </row>
    <row r="322" spans="1:65" s="2" customFormat="1" ht="16.5" customHeight="1">
      <c r="A322" s="33"/>
      <c r="B322" s="148"/>
      <c r="C322" s="149" t="s">
        <v>377</v>
      </c>
      <c r="D322" s="149" t="s">
        <v>136</v>
      </c>
      <c r="E322" s="150" t="s">
        <v>378</v>
      </c>
      <c r="F322" s="151" t="s">
        <v>379</v>
      </c>
      <c r="G322" s="152" t="s">
        <v>183</v>
      </c>
      <c r="H322" s="153">
        <v>11.28</v>
      </c>
      <c r="I322" s="154"/>
      <c r="J322" s="155">
        <f>ROUND(I322*H322,2)</f>
        <v>0</v>
      </c>
      <c r="K322" s="151" t="s">
        <v>3</v>
      </c>
      <c r="L322" s="34"/>
      <c r="M322" s="156" t="s">
        <v>3</v>
      </c>
      <c r="N322" s="157" t="s">
        <v>47</v>
      </c>
      <c r="O322" s="54"/>
      <c r="P322" s="158">
        <f>O322*H322</f>
        <v>0</v>
      </c>
      <c r="Q322" s="158">
        <v>1.4E-2</v>
      </c>
      <c r="R322" s="158">
        <f>Q322*H322</f>
        <v>0.15792</v>
      </c>
      <c r="S322" s="158">
        <v>0</v>
      </c>
      <c r="T322" s="159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60" t="s">
        <v>140</v>
      </c>
      <c r="AT322" s="160" t="s">
        <v>136</v>
      </c>
      <c r="AU322" s="160" t="s">
        <v>141</v>
      </c>
      <c r="AY322" s="18" t="s">
        <v>134</v>
      </c>
      <c r="BE322" s="161">
        <f>IF(N322="základní",J322,0)</f>
        <v>0</v>
      </c>
      <c r="BF322" s="161">
        <f>IF(N322="snížená",J322,0)</f>
        <v>0</v>
      </c>
      <c r="BG322" s="161">
        <f>IF(N322="zákl. přenesená",J322,0)</f>
        <v>0</v>
      </c>
      <c r="BH322" s="161">
        <f>IF(N322="sníž. přenesená",J322,0)</f>
        <v>0</v>
      </c>
      <c r="BI322" s="161">
        <f>IF(N322="nulová",J322,0)</f>
        <v>0</v>
      </c>
      <c r="BJ322" s="18" t="s">
        <v>141</v>
      </c>
      <c r="BK322" s="161">
        <f>ROUND(I322*H322,2)</f>
        <v>0</v>
      </c>
      <c r="BL322" s="18" t="s">
        <v>140</v>
      </c>
      <c r="BM322" s="160" t="s">
        <v>380</v>
      </c>
    </row>
    <row r="323" spans="1:65" s="15" customFormat="1" ht="11.25">
      <c r="B323" s="182"/>
      <c r="D323" s="162" t="s">
        <v>150</v>
      </c>
      <c r="E323" s="183" t="s">
        <v>3</v>
      </c>
      <c r="F323" s="184" t="s">
        <v>218</v>
      </c>
      <c r="H323" s="183" t="s">
        <v>3</v>
      </c>
      <c r="I323" s="185"/>
      <c r="L323" s="182"/>
      <c r="M323" s="186"/>
      <c r="N323" s="187"/>
      <c r="O323" s="187"/>
      <c r="P323" s="187"/>
      <c r="Q323" s="187"/>
      <c r="R323" s="187"/>
      <c r="S323" s="187"/>
      <c r="T323" s="188"/>
      <c r="AT323" s="183" t="s">
        <v>150</v>
      </c>
      <c r="AU323" s="183" t="s">
        <v>141</v>
      </c>
      <c r="AV323" s="15" t="s">
        <v>22</v>
      </c>
      <c r="AW323" s="15" t="s">
        <v>36</v>
      </c>
      <c r="AX323" s="15" t="s">
        <v>75</v>
      </c>
      <c r="AY323" s="183" t="s">
        <v>134</v>
      </c>
    </row>
    <row r="324" spans="1:65" s="15" customFormat="1" ht="11.25">
      <c r="B324" s="182"/>
      <c r="D324" s="162" t="s">
        <v>150</v>
      </c>
      <c r="E324" s="183" t="s">
        <v>3</v>
      </c>
      <c r="F324" s="184" t="s">
        <v>219</v>
      </c>
      <c r="H324" s="183" t="s">
        <v>3</v>
      </c>
      <c r="I324" s="185"/>
      <c r="L324" s="182"/>
      <c r="M324" s="186"/>
      <c r="N324" s="187"/>
      <c r="O324" s="187"/>
      <c r="P324" s="187"/>
      <c r="Q324" s="187"/>
      <c r="R324" s="187"/>
      <c r="S324" s="187"/>
      <c r="T324" s="188"/>
      <c r="AT324" s="183" t="s">
        <v>150</v>
      </c>
      <c r="AU324" s="183" t="s">
        <v>141</v>
      </c>
      <c r="AV324" s="15" t="s">
        <v>22</v>
      </c>
      <c r="AW324" s="15" t="s">
        <v>36</v>
      </c>
      <c r="AX324" s="15" t="s">
        <v>75</v>
      </c>
      <c r="AY324" s="183" t="s">
        <v>134</v>
      </c>
    </row>
    <row r="325" spans="1:65" s="15" customFormat="1" ht="11.25">
      <c r="B325" s="182"/>
      <c r="D325" s="162" t="s">
        <v>150</v>
      </c>
      <c r="E325" s="183" t="s">
        <v>3</v>
      </c>
      <c r="F325" s="184" t="s">
        <v>381</v>
      </c>
      <c r="H325" s="183" t="s">
        <v>3</v>
      </c>
      <c r="I325" s="185"/>
      <c r="L325" s="182"/>
      <c r="M325" s="186"/>
      <c r="N325" s="187"/>
      <c r="O325" s="187"/>
      <c r="P325" s="187"/>
      <c r="Q325" s="187"/>
      <c r="R325" s="187"/>
      <c r="S325" s="187"/>
      <c r="T325" s="188"/>
      <c r="AT325" s="183" t="s">
        <v>150</v>
      </c>
      <c r="AU325" s="183" t="s">
        <v>141</v>
      </c>
      <c r="AV325" s="15" t="s">
        <v>22</v>
      </c>
      <c r="AW325" s="15" t="s">
        <v>36</v>
      </c>
      <c r="AX325" s="15" t="s">
        <v>75</v>
      </c>
      <c r="AY325" s="183" t="s">
        <v>134</v>
      </c>
    </row>
    <row r="326" spans="1:65" s="15" customFormat="1" ht="11.25">
      <c r="B326" s="182"/>
      <c r="D326" s="162" t="s">
        <v>150</v>
      </c>
      <c r="E326" s="183" t="s">
        <v>3</v>
      </c>
      <c r="F326" s="184" t="s">
        <v>222</v>
      </c>
      <c r="H326" s="183" t="s">
        <v>3</v>
      </c>
      <c r="I326" s="185"/>
      <c r="L326" s="182"/>
      <c r="M326" s="186"/>
      <c r="N326" s="187"/>
      <c r="O326" s="187"/>
      <c r="P326" s="187"/>
      <c r="Q326" s="187"/>
      <c r="R326" s="187"/>
      <c r="S326" s="187"/>
      <c r="T326" s="188"/>
      <c r="AT326" s="183" t="s">
        <v>150</v>
      </c>
      <c r="AU326" s="183" t="s">
        <v>141</v>
      </c>
      <c r="AV326" s="15" t="s">
        <v>22</v>
      </c>
      <c r="AW326" s="15" t="s">
        <v>36</v>
      </c>
      <c r="AX326" s="15" t="s">
        <v>75</v>
      </c>
      <c r="AY326" s="183" t="s">
        <v>134</v>
      </c>
    </row>
    <row r="327" spans="1:65" s="15" customFormat="1" ht="11.25">
      <c r="B327" s="182"/>
      <c r="D327" s="162" t="s">
        <v>150</v>
      </c>
      <c r="E327" s="183" t="s">
        <v>3</v>
      </c>
      <c r="F327" s="184" t="s">
        <v>223</v>
      </c>
      <c r="H327" s="183" t="s">
        <v>3</v>
      </c>
      <c r="I327" s="185"/>
      <c r="L327" s="182"/>
      <c r="M327" s="186"/>
      <c r="N327" s="187"/>
      <c r="O327" s="187"/>
      <c r="P327" s="187"/>
      <c r="Q327" s="187"/>
      <c r="R327" s="187"/>
      <c r="S327" s="187"/>
      <c r="T327" s="188"/>
      <c r="AT327" s="183" t="s">
        <v>150</v>
      </c>
      <c r="AU327" s="183" t="s">
        <v>141</v>
      </c>
      <c r="AV327" s="15" t="s">
        <v>22</v>
      </c>
      <c r="AW327" s="15" t="s">
        <v>36</v>
      </c>
      <c r="AX327" s="15" t="s">
        <v>75</v>
      </c>
      <c r="AY327" s="183" t="s">
        <v>134</v>
      </c>
    </row>
    <row r="328" spans="1:65" s="15" customFormat="1" ht="11.25">
      <c r="B328" s="182"/>
      <c r="D328" s="162" t="s">
        <v>150</v>
      </c>
      <c r="E328" s="183" t="s">
        <v>3</v>
      </c>
      <c r="F328" s="184" t="s">
        <v>339</v>
      </c>
      <c r="H328" s="183" t="s">
        <v>3</v>
      </c>
      <c r="I328" s="185"/>
      <c r="L328" s="182"/>
      <c r="M328" s="186"/>
      <c r="N328" s="187"/>
      <c r="O328" s="187"/>
      <c r="P328" s="187"/>
      <c r="Q328" s="187"/>
      <c r="R328" s="187"/>
      <c r="S328" s="187"/>
      <c r="T328" s="188"/>
      <c r="AT328" s="183" t="s">
        <v>150</v>
      </c>
      <c r="AU328" s="183" t="s">
        <v>141</v>
      </c>
      <c r="AV328" s="15" t="s">
        <v>22</v>
      </c>
      <c r="AW328" s="15" t="s">
        <v>36</v>
      </c>
      <c r="AX328" s="15" t="s">
        <v>75</v>
      </c>
      <c r="AY328" s="183" t="s">
        <v>134</v>
      </c>
    </row>
    <row r="329" spans="1:65" s="15" customFormat="1" ht="11.25">
      <c r="B329" s="182"/>
      <c r="D329" s="162" t="s">
        <v>150</v>
      </c>
      <c r="E329" s="183" t="s">
        <v>3</v>
      </c>
      <c r="F329" s="184" t="s">
        <v>224</v>
      </c>
      <c r="H329" s="183" t="s">
        <v>3</v>
      </c>
      <c r="I329" s="185"/>
      <c r="L329" s="182"/>
      <c r="M329" s="186"/>
      <c r="N329" s="187"/>
      <c r="O329" s="187"/>
      <c r="P329" s="187"/>
      <c r="Q329" s="187"/>
      <c r="R329" s="187"/>
      <c r="S329" s="187"/>
      <c r="T329" s="188"/>
      <c r="AT329" s="183" t="s">
        <v>150</v>
      </c>
      <c r="AU329" s="183" t="s">
        <v>141</v>
      </c>
      <c r="AV329" s="15" t="s">
        <v>22</v>
      </c>
      <c r="AW329" s="15" t="s">
        <v>36</v>
      </c>
      <c r="AX329" s="15" t="s">
        <v>75</v>
      </c>
      <c r="AY329" s="183" t="s">
        <v>134</v>
      </c>
    </row>
    <row r="330" spans="1:65" s="15" customFormat="1" ht="11.25">
      <c r="B330" s="182"/>
      <c r="D330" s="162" t="s">
        <v>150</v>
      </c>
      <c r="E330" s="183" t="s">
        <v>3</v>
      </c>
      <c r="F330" s="184" t="s">
        <v>340</v>
      </c>
      <c r="H330" s="183" t="s">
        <v>3</v>
      </c>
      <c r="I330" s="185"/>
      <c r="L330" s="182"/>
      <c r="M330" s="186"/>
      <c r="N330" s="187"/>
      <c r="O330" s="187"/>
      <c r="P330" s="187"/>
      <c r="Q330" s="187"/>
      <c r="R330" s="187"/>
      <c r="S330" s="187"/>
      <c r="T330" s="188"/>
      <c r="AT330" s="183" t="s">
        <v>150</v>
      </c>
      <c r="AU330" s="183" t="s">
        <v>141</v>
      </c>
      <c r="AV330" s="15" t="s">
        <v>22</v>
      </c>
      <c r="AW330" s="15" t="s">
        <v>36</v>
      </c>
      <c r="AX330" s="15" t="s">
        <v>75</v>
      </c>
      <c r="AY330" s="183" t="s">
        <v>134</v>
      </c>
    </row>
    <row r="331" spans="1:65" s="15" customFormat="1" ht="11.25">
      <c r="B331" s="182"/>
      <c r="D331" s="162" t="s">
        <v>150</v>
      </c>
      <c r="E331" s="183" t="s">
        <v>3</v>
      </c>
      <c r="F331" s="184" t="s">
        <v>341</v>
      </c>
      <c r="H331" s="183" t="s">
        <v>3</v>
      </c>
      <c r="I331" s="185"/>
      <c r="L331" s="182"/>
      <c r="M331" s="186"/>
      <c r="N331" s="187"/>
      <c r="O331" s="187"/>
      <c r="P331" s="187"/>
      <c r="Q331" s="187"/>
      <c r="R331" s="187"/>
      <c r="S331" s="187"/>
      <c r="T331" s="188"/>
      <c r="AT331" s="183" t="s">
        <v>150</v>
      </c>
      <c r="AU331" s="183" t="s">
        <v>141</v>
      </c>
      <c r="AV331" s="15" t="s">
        <v>22</v>
      </c>
      <c r="AW331" s="15" t="s">
        <v>36</v>
      </c>
      <c r="AX331" s="15" t="s">
        <v>75</v>
      </c>
      <c r="AY331" s="183" t="s">
        <v>134</v>
      </c>
    </row>
    <row r="332" spans="1:65" s="15" customFormat="1" ht="11.25">
      <c r="B332" s="182"/>
      <c r="D332" s="162" t="s">
        <v>150</v>
      </c>
      <c r="E332" s="183" t="s">
        <v>3</v>
      </c>
      <c r="F332" s="184" t="s">
        <v>225</v>
      </c>
      <c r="H332" s="183" t="s">
        <v>3</v>
      </c>
      <c r="I332" s="185"/>
      <c r="L332" s="182"/>
      <c r="M332" s="186"/>
      <c r="N332" s="187"/>
      <c r="O332" s="187"/>
      <c r="P332" s="187"/>
      <c r="Q332" s="187"/>
      <c r="R332" s="187"/>
      <c r="S332" s="187"/>
      <c r="T332" s="188"/>
      <c r="AT332" s="183" t="s">
        <v>150</v>
      </c>
      <c r="AU332" s="183" t="s">
        <v>141</v>
      </c>
      <c r="AV332" s="15" t="s">
        <v>22</v>
      </c>
      <c r="AW332" s="15" t="s">
        <v>36</v>
      </c>
      <c r="AX332" s="15" t="s">
        <v>75</v>
      </c>
      <c r="AY332" s="183" t="s">
        <v>134</v>
      </c>
    </row>
    <row r="333" spans="1:65" s="13" customFormat="1" ht="11.25">
      <c r="B333" s="166"/>
      <c r="D333" s="162" t="s">
        <v>150</v>
      </c>
      <c r="E333" s="167" t="s">
        <v>3</v>
      </c>
      <c r="F333" s="168" t="s">
        <v>382</v>
      </c>
      <c r="H333" s="169">
        <v>11.28</v>
      </c>
      <c r="I333" s="170"/>
      <c r="L333" s="166"/>
      <c r="M333" s="171"/>
      <c r="N333" s="172"/>
      <c r="O333" s="172"/>
      <c r="P333" s="172"/>
      <c r="Q333" s="172"/>
      <c r="R333" s="172"/>
      <c r="S333" s="172"/>
      <c r="T333" s="173"/>
      <c r="AT333" s="167" t="s">
        <v>150</v>
      </c>
      <c r="AU333" s="167" t="s">
        <v>141</v>
      </c>
      <c r="AV333" s="13" t="s">
        <v>141</v>
      </c>
      <c r="AW333" s="13" t="s">
        <v>36</v>
      </c>
      <c r="AX333" s="13" t="s">
        <v>22</v>
      </c>
      <c r="AY333" s="167" t="s">
        <v>134</v>
      </c>
    </row>
    <row r="334" spans="1:65" s="2" customFormat="1" ht="16.5" customHeight="1">
      <c r="A334" s="33"/>
      <c r="B334" s="148"/>
      <c r="C334" s="149" t="s">
        <v>383</v>
      </c>
      <c r="D334" s="149" t="s">
        <v>136</v>
      </c>
      <c r="E334" s="150" t="s">
        <v>384</v>
      </c>
      <c r="F334" s="151" t="s">
        <v>385</v>
      </c>
      <c r="G334" s="152" t="s">
        <v>183</v>
      </c>
      <c r="H334" s="153">
        <v>61.82</v>
      </c>
      <c r="I334" s="154"/>
      <c r="J334" s="155">
        <f>ROUND(I334*H334,2)</f>
        <v>0</v>
      </c>
      <c r="K334" s="151" t="s">
        <v>3</v>
      </c>
      <c r="L334" s="34"/>
      <c r="M334" s="156" t="s">
        <v>3</v>
      </c>
      <c r="N334" s="157" t="s">
        <v>47</v>
      </c>
      <c r="O334" s="54"/>
      <c r="P334" s="158">
        <f>O334*H334</f>
        <v>0</v>
      </c>
      <c r="Q334" s="158">
        <v>1.2999999999999999E-2</v>
      </c>
      <c r="R334" s="158">
        <f>Q334*H334</f>
        <v>0.80365999999999993</v>
      </c>
      <c r="S334" s="158">
        <v>0</v>
      </c>
      <c r="T334" s="159">
        <f>S334*H334</f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60" t="s">
        <v>140</v>
      </c>
      <c r="AT334" s="160" t="s">
        <v>136</v>
      </c>
      <c r="AU334" s="160" t="s">
        <v>141</v>
      </c>
      <c r="AY334" s="18" t="s">
        <v>134</v>
      </c>
      <c r="BE334" s="161">
        <f>IF(N334="základní",J334,0)</f>
        <v>0</v>
      </c>
      <c r="BF334" s="161">
        <f>IF(N334="snížená",J334,0)</f>
        <v>0</v>
      </c>
      <c r="BG334" s="161">
        <f>IF(N334="zákl. přenesená",J334,0)</f>
        <v>0</v>
      </c>
      <c r="BH334" s="161">
        <f>IF(N334="sníž. přenesená",J334,0)</f>
        <v>0</v>
      </c>
      <c r="BI334" s="161">
        <f>IF(N334="nulová",J334,0)</f>
        <v>0</v>
      </c>
      <c r="BJ334" s="18" t="s">
        <v>141</v>
      </c>
      <c r="BK334" s="161">
        <f>ROUND(I334*H334,2)</f>
        <v>0</v>
      </c>
      <c r="BL334" s="18" t="s">
        <v>140</v>
      </c>
      <c r="BM334" s="160" t="s">
        <v>386</v>
      </c>
    </row>
    <row r="335" spans="1:65" s="15" customFormat="1" ht="11.25">
      <c r="B335" s="182"/>
      <c r="D335" s="162" t="s">
        <v>150</v>
      </c>
      <c r="E335" s="183" t="s">
        <v>3</v>
      </c>
      <c r="F335" s="184" t="s">
        <v>218</v>
      </c>
      <c r="H335" s="183" t="s">
        <v>3</v>
      </c>
      <c r="I335" s="185"/>
      <c r="L335" s="182"/>
      <c r="M335" s="186"/>
      <c r="N335" s="187"/>
      <c r="O335" s="187"/>
      <c r="P335" s="187"/>
      <c r="Q335" s="187"/>
      <c r="R335" s="187"/>
      <c r="S335" s="187"/>
      <c r="T335" s="188"/>
      <c r="AT335" s="183" t="s">
        <v>150</v>
      </c>
      <c r="AU335" s="183" t="s">
        <v>141</v>
      </c>
      <c r="AV335" s="15" t="s">
        <v>22</v>
      </c>
      <c r="AW335" s="15" t="s">
        <v>36</v>
      </c>
      <c r="AX335" s="15" t="s">
        <v>75</v>
      </c>
      <c r="AY335" s="183" t="s">
        <v>134</v>
      </c>
    </row>
    <row r="336" spans="1:65" s="15" customFormat="1" ht="11.25">
      <c r="B336" s="182"/>
      <c r="D336" s="162" t="s">
        <v>150</v>
      </c>
      <c r="E336" s="183" t="s">
        <v>3</v>
      </c>
      <c r="F336" s="184" t="s">
        <v>352</v>
      </c>
      <c r="H336" s="183" t="s">
        <v>3</v>
      </c>
      <c r="I336" s="185"/>
      <c r="L336" s="182"/>
      <c r="M336" s="186"/>
      <c r="N336" s="187"/>
      <c r="O336" s="187"/>
      <c r="P336" s="187"/>
      <c r="Q336" s="187"/>
      <c r="R336" s="187"/>
      <c r="S336" s="187"/>
      <c r="T336" s="188"/>
      <c r="AT336" s="183" t="s">
        <v>150</v>
      </c>
      <c r="AU336" s="183" t="s">
        <v>141</v>
      </c>
      <c r="AV336" s="15" t="s">
        <v>22</v>
      </c>
      <c r="AW336" s="15" t="s">
        <v>36</v>
      </c>
      <c r="AX336" s="15" t="s">
        <v>75</v>
      </c>
      <c r="AY336" s="183" t="s">
        <v>134</v>
      </c>
    </row>
    <row r="337" spans="1:65" s="15" customFormat="1" ht="11.25">
      <c r="B337" s="182"/>
      <c r="D337" s="162" t="s">
        <v>150</v>
      </c>
      <c r="E337" s="183" t="s">
        <v>3</v>
      </c>
      <c r="F337" s="184" t="s">
        <v>387</v>
      </c>
      <c r="H337" s="183" t="s">
        <v>3</v>
      </c>
      <c r="I337" s="185"/>
      <c r="L337" s="182"/>
      <c r="M337" s="186"/>
      <c r="N337" s="187"/>
      <c r="O337" s="187"/>
      <c r="P337" s="187"/>
      <c r="Q337" s="187"/>
      <c r="R337" s="187"/>
      <c r="S337" s="187"/>
      <c r="T337" s="188"/>
      <c r="AT337" s="183" t="s">
        <v>150</v>
      </c>
      <c r="AU337" s="183" t="s">
        <v>141</v>
      </c>
      <c r="AV337" s="15" t="s">
        <v>22</v>
      </c>
      <c r="AW337" s="15" t="s">
        <v>36</v>
      </c>
      <c r="AX337" s="15" t="s">
        <v>75</v>
      </c>
      <c r="AY337" s="183" t="s">
        <v>134</v>
      </c>
    </row>
    <row r="338" spans="1:65" s="15" customFormat="1" ht="11.25">
      <c r="B338" s="182"/>
      <c r="D338" s="162" t="s">
        <v>150</v>
      </c>
      <c r="E338" s="183" t="s">
        <v>3</v>
      </c>
      <c r="F338" s="184" t="s">
        <v>222</v>
      </c>
      <c r="H338" s="183" t="s">
        <v>3</v>
      </c>
      <c r="I338" s="185"/>
      <c r="L338" s="182"/>
      <c r="M338" s="186"/>
      <c r="N338" s="187"/>
      <c r="O338" s="187"/>
      <c r="P338" s="187"/>
      <c r="Q338" s="187"/>
      <c r="R338" s="187"/>
      <c r="S338" s="187"/>
      <c r="T338" s="188"/>
      <c r="AT338" s="183" t="s">
        <v>150</v>
      </c>
      <c r="AU338" s="183" t="s">
        <v>141</v>
      </c>
      <c r="AV338" s="15" t="s">
        <v>22</v>
      </c>
      <c r="AW338" s="15" t="s">
        <v>36</v>
      </c>
      <c r="AX338" s="15" t="s">
        <v>75</v>
      </c>
      <c r="AY338" s="183" t="s">
        <v>134</v>
      </c>
    </row>
    <row r="339" spans="1:65" s="15" customFormat="1" ht="11.25">
      <c r="B339" s="182"/>
      <c r="D339" s="162" t="s">
        <v>150</v>
      </c>
      <c r="E339" s="183" t="s">
        <v>3</v>
      </c>
      <c r="F339" s="184" t="s">
        <v>223</v>
      </c>
      <c r="H339" s="183" t="s">
        <v>3</v>
      </c>
      <c r="I339" s="185"/>
      <c r="L339" s="182"/>
      <c r="M339" s="186"/>
      <c r="N339" s="187"/>
      <c r="O339" s="187"/>
      <c r="P339" s="187"/>
      <c r="Q339" s="187"/>
      <c r="R339" s="187"/>
      <c r="S339" s="187"/>
      <c r="T339" s="188"/>
      <c r="AT339" s="183" t="s">
        <v>150</v>
      </c>
      <c r="AU339" s="183" t="s">
        <v>141</v>
      </c>
      <c r="AV339" s="15" t="s">
        <v>22</v>
      </c>
      <c r="AW339" s="15" t="s">
        <v>36</v>
      </c>
      <c r="AX339" s="15" t="s">
        <v>75</v>
      </c>
      <c r="AY339" s="183" t="s">
        <v>134</v>
      </c>
    </row>
    <row r="340" spans="1:65" s="15" customFormat="1" ht="11.25">
      <c r="B340" s="182"/>
      <c r="D340" s="162" t="s">
        <v>150</v>
      </c>
      <c r="E340" s="183" t="s">
        <v>3</v>
      </c>
      <c r="F340" s="184" t="s">
        <v>339</v>
      </c>
      <c r="H340" s="183" t="s">
        <v>3</v>
      </c>
      <c r="I340" s="185"/>
      <c r="L340" s="182"/>
      <c r="M340" s="186"/>
      <c r="N340" s="187"/>
      <c r="O340" s="187"/>
      <c r="P340" s="187"/>
      <c r="Q340" s="187"/>
      <c r="R340" s="187"/>
      <c r="S340" s="187"/>
      <c r="T340" s="188"/>
      <c r="AT340" s="183" t="s">
        <v>150</v>
      </c>
      <c r="AU340" s="183" t="s">
        <v>141</v>
      </c>
      <c r="AV340" s="15" t="s">
        <v>22</v>
      </c>
      <c r="AW340" s="15" t="s">
        <v>36</v>
      </c>
      <c r="AX340" s="15" t="s">
        <v>75</v>
      </c>
      <c r="AY340" s="183" t="s">
        <v>134</v>
      </c>
    </row>
    <row r="341" spans="1:65" s="15" customFormat="1" ht="11.25">
      <c r="B341" s="182"/>
      <c r="D341" s="162" t="s">
        <v>150</v>
      </c>
      <c r="E341" s="183" t="s">
        <v>3</v>
      </c>
      <c r="F341" s="184" t="s">
        <v>388</v>
      </c>
      <c r="H341" s="183" t="s">
        <v>3</v>
      </c>
      <c r="I341" s="185"/>
      <c r="L341" s="182"/>
      <c r="M341" s="186"/>
      <c r="N341" s="187"/>
      <c r="O341" s="187"/>
      <c r="P341" s="187"/>
      <c r="Q341" s="187"/>
      <c r="R341" s="187"/>
      <c r="S341" s="187"/>
      <c r="T341" s="188"/>
      <c r="AT341" s="183" t="s">
        <v>150</v>
      </c>
      <c r="AU341" s="183" t="s">
        <v>141</v>
      </c>
      <c r="AV341" s="15" t="s">
        <v>22</v>
      </c>
      <c r="AW341" s="15" t="s">
        <v>36</v>
      </c>
      <c r="AX341" s="15" t="s">
        <v>75</v>
      </c>
      <c r="AY341" s="183" t="s">
        <v>134</v>
      </c>
    </row>
    <row r="342" spans="1:65" s="15" customFormat="1" ht="11.25">
      <c r="B342" s="182"/>
      <c r="D342" s="162" t="s">
        <v>150</v>
      </c>
      <c r="E342" s="183" t="s">
        <v>3</v>
      </c>
      <c r="F342" s="184" t="s">
        <v>389</v>
      </c>
      <c r="H342" s="183" t="s">
        <v>3</v>
      </c>
      <c r="I342" s="185"/>
      <c r="L342" s="182"/>
      <c r="M342" s="186"/>
      <c r="N342" s="187"/>
      <c r="O342" s="187"/>
      <c r="P342" s="187"/>
      <c r="Q342" s="187"/>
      <c r="R342" s="187"/>
      <c r="S342" s="187"/>
      <c r="T342" s="188"/>
      <c r="AT342" s="183" t="s">
        <v>150</v>
      </c>
      <c r="AU342" s="183" t="s">
        <v>141</v>
      </c>
      <c r="AV342" s="15" t="s">
        <v>22</v>
      </c>
      <c r="AW342" s="15" t="s">
        <v>36</v>
      </c>
      <c r="AX342" s="15" t="s">
        <v>75</v>
      </c>
      <c r="AY342" s="183" t="s">
        <v>134</v>
      </c>
    </row>
    <row r="343" spans="1:65" s="15" customFormat="1" ht="11.25">
      <c r="B343" s="182"/>
      <c r="D343" s="162" t="s">
        <v>150</v>
      </c>
      <c r="E343" s="183" t="s">
        <v>3</v>
      </c>
      <c r="F343" s="184" t="s">
        <v>225</v>
      </c>
      <c r="H343" s="183" t="s">
        <v>3</v>
      </c>
      <c r="I343" s="185"/>
      <c r="L343" s="182"/>
      <c r="M343" s="186"/>
      <c r="N343" s="187"/>
      <c r="O343" s="187"/>
      <c r="P343" s="187"/>
      <c r="Q343" s="187"/>
      <c r="R343" s="187"/>
      <c r="S343" s="187"/>
      <c r="T343" s="188"/>
      <c r="AT343" s="183" t="s">
        <v>150</v>
      </c>
      <c r="AU343" s="183" t="s">
        <v>141</v>
      </c>
      <c r="AV343" s="15" t="s">
        <v>22</v>
      </c>
      <c r="AW343" s="15" t="s">
        <v>36</v>
      </c>
      <c r="AX343" s="15" t="s">
        <v>75</v>
      </c>
      <c r="AY343" s="183" t="s">
        <v>134</v>
      </c>
    </row>
    <row r="344" spans="1:65" s="13" customFormat="1" ht="11.25">
      <c r="B344" s="166"/>
      <c r="D344" s="162" t="s">
        <v>150</v>
      </c>
      <c r="E344" s="167" t="s">
        <v>3</v>
      </c>
      <c r="F344" s="168" t="s">
        <v>390</v>
      </c>
      <c r="H344" s="169">
        <v>61.82</v>
      </c>
      <c r="I344" s="170"/>
      <c r="L344" s="166"/>
      <c r="M344" s="171"/>
      <c r="N344" s="172"/>
      <c r="O344" s="172"/>
      <c r="P344" s="172"/>
      <c r="Q344" s="172"/>
      <c r="R344" s="172"/>
      <c r="S344" s="172"/>
      <c r="T344" s="173"/>
      <c r="AT344" s="167" t="s">
        <v>150</v>
      </c>
      <c r="AU344" s="167" t="s">
        <v>141</v>
      </c>
      <c r="AV344" s="13" t="s">
        <v>141</v>
      </c>
      <c r="AW344" s="13" t="s">
        <v>36</v>
      </c>
      <c r="AX344" s="13" t="s">
        <v>22</v>
      </c>
      <c r="AY344" s="167" t="s">
        <v>134</v>
      </c>
    </row>
    <row r="345" spans="1:65" s="2" customFormat="1" ht="16.5" customHeight="1">
      <c r="A345" s="33"/>
      <c r="B345" s="148"/>
      <c r="C345" s="149" t="s">
        <v>391</v>
      </c>
      <c r="D345" s="149" t="s">
        <v>136</v>
      </c>
      <c r="E345" s="150" t="s">
        <v>392</v>
      </c>
      <c r="F345" s="151" t="s">
        <v>393</v>
      </c>
      <c r="G345" s="152" t="s">
        <v>183</v>
      </c>
      <c r="H345" s="153">
        <v>7.27</v>
      </c>
      <c r="I345" s="154"/>
      <c r="J345" s="155">
        <f>ROUND(I345*H345,2)</f>
        <v>0</v>
      </c>
      <c r="K345" s="151" t="s">
        <v>3</v>
      </c>
      <c r="L345" s="34"/>
      <c r="M345" s="156" t="s">
        <v>3</v>
      </c>
      <c r="N345" s="157" t="s">
        <v>47</v>
      </c>
      <c r="O345" s="54"/>
      <c r="P345" s="158">
        <f>O345*H345</f>
        <v>0</v>
      </c>
      <c r="Q345" s="158">
        <v>1.6E-2</v>
      </c>
      <c r="R345" s="158">
        <f>Q345*H345</f>
        <v>0.11631999999999999</v>
      </c>
      <c r="S345" s="158">
        <v>0</v>
      </c>
      <c r="T345" s="159">
        <f>S345*H345</f>
        <v>0</v>
      </c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R345" s="160" t="s">
        <v>140</v>
      </c>
      <c r="AT345" s="160" t="s">
        <v>136</v>
      </c>
      <c r="AU345" s="160" t="s">
        <v>141</v>
      </c>
      <c r="AY345" s="18" t="s">
        <v>134</v>
      </c>
      <c r="BE345" s="161">
        <f>IF(N345="základní",J345,0)</f>
        <v>0</v>
      </c>
      <c r="BF345" s="161">
        <f>IF(N345="snížená",J345,0)</f>
        <v>0</v>
      </c>
      <c r="BG345" s="161">
        <f>IF(N345="zákl. přenesená",J345,0)</f>
        <v>0</v>
      </c>
      <c r="BH345" s="161">
        <f>IF(N345="sníž. přenesená",J345,0)</f>
        <v>0</v>
      </c>
      <c r="BI345" s="161">
        <f>IF(N345="nulová",J345,0)</f>
        <v>0</v>
      </c>
      <c r="BJ345" s="18" t="s">
        <v>141</v>
      </c>
      <c r="BK345" s="161">
        <f>ROUND(I345*H345,2)</f>
        <v>0</v>
      </c>
      <c r="BL345" s="18" t="s">
        <v>140</v>
      </c>
      <c r="BM345" s="160" t="s">
        <v>394</v>
      </c>
    </row>
    <row r="346" spans="1:65" s="15" customFormat="1" ht="11.25">
      <c r="B346" s="182"/>
      <c r="D346" s="162" t="s">
        <v>150</v>
      </c>
      <c r="E346" s="183" t="s">
        <v>3</v>
      </c>
      <c r="F346" s="184" t="s">
        <v>218</v>
      </c>
      <c r="H346" s="183" t="s">
        <v>3</v>
      </c>
      <c r="I346" s="185"/>
      <c r="L346" s="182"/>
      <c r="M346" s="186"/>
      <c r="N346" s="187"/>
      <c r="O346" s="187"/>
      <c r="P346" s="187"/>
      <c r="Q346" s="187"/>
      <c r="R346" s="187"/>
      <c r="S346" s="187"/>
      <c r="T346" s="188"/>
      <c r="AT346" s="183" t="s">
        <v>150</v>
      </c>
      <c r="AU346" s="183" t="s">
        <v>141</v>
      </c>
      <c r="AV346" s="15" t="s">
        <v>22</v>
      </c>
      <c r="AW346" s="15" t="s">
        <v>36</v>
      </c>
      <c r="AX346" s="15" t="s">
        <v>75</v>
      </c>
      <c r="AY346" s="183" t="s">
        <v>134</v>
      </c>
    </row>
    <row r="347" spans="1:65" s="15" customFormat="1" ht="11.25">
      <c r="B347" s="182"/>
      <c r="D347" s="162" t="s">
        <v>150</v>
      </c>
      <c r="E347" s="183" t="s">
        <v>3</v>
      </c>
      <c r="F347" s="184" t="s">
        <v>352</v>
      </c>
      <c r="H347" s="183" t="s">
        <v>3</v>
      </c>
      <c r="I347" s="185"/>
      <c r="L347" s="182"/>
      <c r="M347" s="186"/>
      <c r="N347" s="187"/>
      <c r="O347" s="187"/>
      <c r="P347" s="187"/>
      <c r="Q347" s="187"/>
      <c r="R347" s="187"/>
      <c r="S347" s="187"/>
      <c r="T347" s="188"/>
      <c r="AT347" s="183" t="s">
        <v>150</v>
      </c>
      <c r="AU347" s="183" t="s">
        <v>141</v>
      </c>
      <c r="AV347" s="15" t="s">
        <v>22</v>
      </c>
      <c r="AW347" s="15" t="s">
        <v>36</v>
      </c>
      <c r="AX347" s="15" t="s">
        <v>75</v>
      </c>
      <c r="AY347" s="183" t="s">
        <v>134</v>
      </c>
    </row>
    <row r="348" spans="1:65" s="15" customFormat="1" ht="11.25">
      <c r="B348" s="182"/>
      <c r="D348" s="162" t="s">
        <v>150</v>
      </c>
      <c r="E348" s="183" t="s">
        <v>3</v>
      </c>
      <c r="F348" s="184" t="s">
        <v>395</v>
      </c>
      <c r="H348" s="183" t="s">
        <v>3</v>
      </c>
      <c r="I348" s="185"/>
      <c r="L348" s="182"/>
      <c r="M348" s="186"/>
      <c r="N348" s="187"/>
      <c r="O348" s="187"/>
      <c r="P348" s="187"/>
      <c r="Q348" s="187"/>
      <c r="R348" s="187"/>
      <c r="S348" s="187"/>
      <c r="T348" s="188"/>
      <c r="AT348" s="183" t="s">
        <v>150</v>
      </c>
      <c r="AU348" s="183" t="s">
        <v>141</v>
      </c>
      <c r="AV348" s="15" t="s">
        <v>22</v>
      </c>
      <c r="AW348" s="15" t="s">
        <v>36</v>
      </c>
      <c r="AX348" s="15" t="s">
        <v>75</v>
      </c>
      <c r="AY348" s="183" t="s">
        <v>134</v>
      </c>
    </row>
    <row r="349" spans="1:65" s="15" customFormat="1" ht="11.25">
      <c r="B349" s="182"/>
      <c r="D349" s="162" t="s">
        <v>150</v>
      </c>
      <c r="E349" s="183" t="s">
        <v>3</v>
      </c>
      <c r="F349" s="184" t="s">
        <v>388</v>
      </c>
      <c r="H349" s="183" t="s">
        <v>3</v>
      </c>
      <c r="I349" s="185"/>
      <c r="L349" s="182"/>
      <c r="M349" s="186"/>
      <c r="N349" s="187"/>
      <c r="O349" s="187"/>
      <c r="P349" s="187"/>
      <c r="Q349" s="187"/>
      <c r="R349" s="187"/>
      <c r="S349" s="187"/>
      <c r="T349" s="188"/>
      <c r="AT349" s="183" t="s">
        <v>150</v>
      </c>
      <c r="AU349" s="183" t="s">
        <v>141</v>
      </c>
      <c r="AV349" s="15" t="s">
        <v>22</v>
      </c>
      <c r="AW349" s="15" t="s">
        <v>36</v>
      </c>
      <c r="AX349" s="15" t="s">
        <v>75</v>
      </c>
      <c r="AY349" s="183" t="s">
        <v>134</v>
      </c>
    </row>
    <row r="350" spans="1:65" s="15" customFormat="1" ht="11.25">
      <c r="B350" s="182"/>
      <c r="D350" s="162" t="s">
        <v>150</v>
      </c>
      <c r="E350" s="183" t="s">
        <v>3</v>
      </c>
      <c r="F350" s="184" t="s">
        <v>389</v>
      </c>
      <c r="H350" s="183" t="s">
        <v>3</v>
      </c>
      <c r="I350" s="185"/>
      <c r="L350" s="182"/>
      <c r="M350" s="186"/>
      <c r="N350" s="187"/>
      <c r="O350" s="187"/>
      <c r="P350" s="187"/>
      <c r="Q350" s="187"/>
      <c r="R350" s="187"/>
      <c r="S350" s="187"/>
      <c r="T350" s="188"/>
      <c r="AT350" s="183" t="s">
        <v>150</v>
      </c>
      <c r="AU350" s="183" t="s">
        <v>141</v>
      </c>
      <c r="AV350" s="15" t="s">
        <v>22</v>
      </c>
      <c r="AW350" s="15" t="s">
        <v>36</v>
      </c>
      <c r="AX350" s="15" t="s">
        <v>75</v>
      </c>
      <c r="AY350" s="183" t="s">
        <v>134</v>
      </c>
    </row>
    <row r="351" spans="1:65" s="15" customFormat="1" ht="11.25">
      <c r="B351" s="182"/>
      <c r="D351" s="162" t="s">
        <v>150</v>
      </c>
      <c r="E351" s="183" t="s">
        <v>3</v>
      </c>
      <c r="F351" s="184" t="s">
        <v>225</v>
      </c>
      <c r="H351" s="183" t="s">
        <v>3</v>
      </c>
      <c r="I351" s="185"/>
      <c r="L351" s="182"/>
      <c r="M351" s="186"/>
      <c r="N351" s="187"/>
      <c r="O351" s="187"/>
      <c r="P351" s="187"/>
      <c r="Q351" s="187"/>
      <c r="R351" s="187"/>
      <c r="S351" s="187"/>
      <c r="T351" s="188"/>
      <c r="AT351" s="183" t="s">
        <v>150</v>
      </c>
      <c r="AU351" s="183" t="s">
        <v>141</v>
      </c>
      <c r="AV351" s="15" t="s">
        <v>22</v>
      </c>
      <c r="AW351" s="15" t="s">
        <v>36</v>
      </c>
      <c r="AX351" s="15" t="s">
        <v>75</v>
      </c>
      <c r="AY351" s="183" t="s">
        <v>134</v>
      </c>
    </row>
    <row r="352" spans="1:65" s="13" customFormat="1" ht="11.25">
      <c r="B352" s="166"/>
      <c r="D352" s="162" t="s">
        <v>150</v>
      </c>
      <c r="E352" s="167" t="s">
        <v>3</v>
      </c>
      <c r="F352" s="168" t="s">
        <v>396</v>
      </c>
      <c r="H352" s="169">
        <v>7.27</v>
      </c>
      <c r="I352" s="170"/>
      <c r="L352" s="166"/>
      <c r="M352" s="171"/>
      <c r="N352" s="172"/>
      <c r="O352" s="172"/>
      <c r="P352" s="172"/>
      <c r="Q352" s="172"/>
      <c r="R352" s="172"/>
      <c r="S352" s="172"/>
      <c r="T352" s="173"/>
      <c r="AT352" s="167" t="s">
        <v>150</v>
      </c>
      <c r="AU352" s="167" t="s">
        <v>141</v>
      </c>
      <c r="AV352" s="13" t="s">
        <v>141</v>
      </c>
      <c r="AW352" s="13" t="s">
        <v>36</v>
      </c>
      <c r="AX352" s="13" t="s">
        <v>22</v>
      </c>
      <c r="AY352" s="167" t="s">
        <v>134</v>
      </c>
    </row>
    <row r="353" spans="1:65" s="2" customFormat="1" ht="16.5" customHeight="1">
      <c r="A353" s="33"/>
      <c r="B353" s="148"/>
      <c r="C353" s="149" t="s">
        <v>397</v>
      </c>
      <c r="D353" s="149" t="s">
        <v>136</v>
      </c>
      <c r="E353" s="150" t="s">
        <v>398</v>
      </c>
      <c r="F353" s="151" t="s">
        <v>399</v>
      </c>
      <c r="G353" s="152" t="s">
        <v>183</v>
      </c>
      <c r="H353" s="153">
        <v>11.04</v>
      </c>
      <c r="I353" s="154"/>
      <c r="J353" s="155">
        <f>ROUND(I353*H353,2)</f>
        <v>0</v>
      </c>
      <c r="K353" s="151" t="s">
        <v>3</v>
      </c>
      <c r="L353" s="34"/>
      <c r="M353" s="156" t="s">
        <v>3</v>
      </c>
      <c r="N353" s="157" t="s">
        <v>47</v>
      </c>
      <c r="O353" s="54"/>
      <c r="P353" s="158">
        <f>O353*H353</f>
        <v>0</v>
      </c>
      <c r="Q353" s="158">
        <v>3.2000000000000001E-2</v>
      </c>
      <c r="R353" s="158">
        <f>Q353*H353</f>
        <v>0.35327999999999998</v>
      </c>
      <c r="S353" s="158">
        <v>0</v>
      </c>
      <c r="T353" s="159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60" t="s">
        <v>140</v>
      </c>
      <c r="AT353" s="160" t="s">
        <v>136</v>
      </c>
      <c r="AU353" s="160" t="s">
        <v>141</v>
      </c>
      <c r="AY353" s="18" t="s">
        <v>134</v>
      </c>
      <c r="BE353" s="161">
        <f>IF(N353="základní",J353,0)</f>
        <v>0</v>
      </c>
      <c r="BF353" s="161">
        <f>IF(N353="snížená",J353,0)</f>
        <v>0</v>
      </c>
      <c r="BG353" s="161">
        <f>IF(N353="zákl. přenesená",J353,0)</f>
        <v>0</v>
      </c>
      <c r="BH353" s="161">
        <f>IF(N353="sníž. přenesená",J353,0)</f>
        <v>0</v>
      </c>
      <c r="BI353" s="161">
        <f>IF(N353="nulová",J353,0)</f>
        <v>0</v>
      </c>
      <c r="BJ353" s="18" t="s">
        <v>141</v>
      </c>
      <c r="BK353" s="161">
        <f>ROUND(I353*H353,2)</f>
        <v>0</v>
      </c>
      <c r="BL353" s="18" t="s">
        <v>140</v>
      </c>
      <c r="BM353" s="160" t="s">
        <v>400</v>
      </c>
    </row>
    <row r="354" spans="1:65" s="15" customFormat="1" ht="11.25">
      <c r="B354" s="182"/>
      <c r="D354" s="162" t="s">
        <v>150</v>
      </c>
      <c r="E354" s="183" t="s">
        <v>3</v>
      </c>
      <c r="F354" s="184" t="s">
        <v>218</v>
      </c>
      <c r="H354" s="183" t="s">
        <v>3</v>
      </c>
      <c r="I354" s="185"/>
      <c r="L354" s="182"/>
      <c r="M354" s="186"/>
      <c r="N354" s="187"/>
      <c r="O354" s="187"/>
      <c r="P354" s="187"/>
      <c r="Q354" s="187"/>
      <c r="R354" s="187"/>
      <c r="S354" s="187"/>
      <c r="T354" s="188"/>
      <c r="AT354" s="183" t="s">
        <v>150</v>
      </c>
      <c r="AU354" s="183" t="s">
        <v>141</v>
      </c>
      <c r="AV354" s="15" t="s">
        <v>22</v>
      </c>
      <c r="AW354" s="15" t="s">
        <v>36</v>
      </c>
      <c r="AX354" s="15" t="s">
        <v>75</v>
      </c>
      <c r="AY354" s="183" t="s">
        <v>134</v>
      </c>
    </row>
    <row r="355" spans="1:65" s="15" customFormat="1" ht="11.25">
      <c r="B355" s="182"/>
      <c r="D355" s="162" t="s">
        <v>150</v>
      </c>
      <c r="E355" s="183" t="s">
        <v>3</v>
      </c>
      <c r="F355" s="184" t="s">
        <v>219</v>
      </c>
      <c r="H355" s="183" t="s">
        <v>3</v>
      </c>
      <c r="I355" s="185"/>
      <c r="L355" s="182"/>
      <c r="M355" s="186"/>
      <c r="N355" s="187"/>
      <c r="O355" s="187"/>
      <c r="P355" s="187"/>
      <c r="Q355" s="187"/>
      <c r="R355" s="187"/>
      <c r="S355" s="187"/>
      <c r="T355" s="188"/>
      <c r="AT355" s="183" t="s">
        <v>150</v>
      </c>
      <c r="AU355" s="183" t="s">
        <v>141</v>
      </c>
      <c r="AV355" s="15" t="s">
        <v>22</v>
      </c>
      <c r="AW355" s="15" t="s">
        <v>36</v>
      </c>
      <c r="AX355" s="15" t="s">
        <v>75</v>
      </c>
      <c r="AY355" s="183" t="s">
        <v>134</v>
      </c>
    </row>
    <row r="356" spans="1:65" s="15" customFormat="1" ht="11.25">
      <c r="B356" s="182"/>
      <c r="D356" s="162" t="s">
        <v>150</v>
      </c>
      <c r="E356" s="183" t="s">
        <v>3</v>
      </c>
      <c r="F356" s="184" t="s">
        <v>220</v>
      </c>
      <c r="H356" s="183" t="s">
        <v>3</v>
      </c>
      <c r="I356" s="185"/>
      <c r="L356" s="182"/>
      <c r="M356" s="186"/>
      <c r="N356" s="187"/>
      <c r="O356" s="187"/>
      <c r="P356" s="187"/>
      <c r="Q356" s="187"/>
      <c r="R356" s="187"/>
      <c r="S356" s="187"/>
      <c r="T356" s="188"/>
      <c r="AT356" s="183" t="s">
        <v>150</v>
      </c>
      <c r="AU356" s="183" t="s">
        <v>141</v>
      </c>
      <c r="AV356" s="15" t="s">
        <v>22</v>
      </c>
      <c r="AW356" s="15" t="s">
        <v>36</v>
      </c>
      <c r="AX356" s="15" t="s">
        <v>75</v>
      </c>
      <c r="AY356" s="183" t="s">
        <v>134</v>
      </c>
    </row>
    <row r="357" spans="1:65" s="15" customFormat="1" ht="11.25">
      <c r="B357" s="182"/>
      <c r="D357" s="162" t="s">
        <v>150</v>
      </c>
      <c r="E357" s="183" t="s">
        <v>3</v>
      </c>
      <c r="F357" s="184" t="s">
        <v>401</v>
      </c>
      <c r="H357" s="183" t="s">
        <v>3</v>
      </c>
      <c r="I357" s="185"/>
      <c r="L357" s="182"/>
      <c r="M357" s="186"/>
      <c r="N357" s="187"/>
      <c r="O357" s="187"/>
      <c r="P357" s="187"/>
      <c r="Q357" s="187"/>
      <c r="R357" s="187"/>
      <c r="S357" s="187"/>
      <c r="T357" s="188"/>
      <c r="AT357" s="183" t="s">
        <v>150</v>
      </c>
      <c r="AU357" s="183" t="s">
        <v>141</v>
      </c>
      <c r="AV357" s="15" t="s">
        <v>22</v>
      </c>
      <c r="AW357" s="15" t="s">
        <v>36</v>
      </c>
      <c r="AX357" s="15" t="s">
        <v>75</v>
      </c>
      <c r="AY357" s="183" t="s">
        <v>134</v>
      </c>
    </row>
    <row r="358" spans="1:65" s="15" customFormat="1" ht="11.25">
      <c r="B358" s="182"/>
      <c r="D358" s="162" t="s">
        <v>150</v>
      </c>
      <c r="E358" s="183" t="s">
        <v>3</v>
      </c>
      <c r="F358" s="184" t="s">
        <v>222</v>
      </c>
      <c r="H358" s="183" t="s">
        <v>3</v>
      </c>
      <c r="I358" s="185"/>
      <c r="L358" s="182"/>
      <c r="M358" s="186"/>
      <c r="N358" s="187"/>
      <c r="O358" s="187"/>
      <c r="P358" s="187"/>
      <c r="Q358" s="187"/>
      <c r="R358" s="187"/>
      <c r="S358" s="187"/>
      <c r="T358" s="188"/>
      <c r="AT358" s="183" t="s">
        <v>150</v>
      </c>
      <c r="AU358" s="183" t="s">
        <v>141</v>
      </c>
      <c r="AV358" s="15" t="s">
        <v>22</v>
      </c>
      <c r="AW358" s="15" t="s">
        <v>36</v>
      </c>
      <c r="AX358" s="15" t="s">
        <v>75</v>
      </c>
      <c r="AY358" s="183" t="s">
        <v>134</v>
      </c>
    </row>
    <row r="359" spans="1:65" s="15" customFormat="1" ht="11.25">
      <c r="B359" s="182"/>
      <c r="D359" s="162" t="s">
        <v>150</v>
      </c>
      <c r="E359" s="183" t="s">
        <v>3</v>
      </c>
      <c r="F359" s="184" t="s">
        <v>223</v>
      </c>
      <c r="H359" s="183" t="s">
        <v>3</v>
      </c>
      <c r="I359" s="185"/>
      <c r="L359" s="182"/>
      <c r="M359" s="186"/>
      <c r="N359" s="187"/>
      <c r="O359" s="187"/>
      <c r="P359" s="187"/>
      <c r="Q359" s="187"/>
      <c r="R359" s="187"/>
      <c r="S359" s="187"/>
      <c r="T359" s="188"/>
      <c r="AT359" s="183" t="s">
        <v>150</v>
      </c>
      <c r="AU359" s="183" t="s">
        <v>141</v>
      </c>
      <c r="AV359" s="15" t="s">
        <v>22</v>
      </c>
      <c r="AW359" s="15" t="s">
        <v>36</v>
      </c>
      <c r="AX359" s="15" t="s">
        <v>75</v>
      </c>
      <c r="AY359" s="183" t="s">
        <v>134</v>
      </c>
    </row>
    <row r="360" spans="1:65" s="15" customFormat="1" ht="11.25">
      <c r="B360" s="182"/>
      <c r="D360" s="162" t="s">
        <v>150</v>
      </c>
      <c r="E360" s="183" t="s">
        <v>3</v>
      </c>
      <c r="F360" s="184" t="s">
        <v>339</v>
      </c>
      <c r="H360" s="183" t="s">
        <v>3</v>
      </c>
      <c r="I360" s="185"/>
      <c r="L360" s="182"/>
      <c r="M360" s="186"/>
      <c r="N360" s="187"/>
      <c r="O360" s="187"/>
      <c r="P360" s="187"/>
      <c r="Q360" s="187"/>
      <c r="R360" s="187"/>
      <c r="S360" s="187"/>
      <c r="T360" s="188"/>
      <c r="AT360" s="183" t="s">
        <v>150</v>
      </c>
      <c r="AU360" s="183" t="s">
        <v>141</v>
      </c>
      <c r="AV360" s="15" t="s">
        <v>22</v>
      </c>
      <c r="AW360" s="15" t="s">
        <v>36</v>
      </c>
      <c r="AX360" s="15" t="s">
        <v>75</v>
      </c>
      <c r="AY360" s="183" t="s">
        <v>134</v>
      </c>
    </row>
    <row r="361" spans="1:65" s="15" customFormat="1" ht="11.25">
      <c r="B361" s="182"/>
      <c r="D361" s="162" t="s">
        <v>150</v>
      </c>
      <c r="E361" s="183" t="s">
        <v>3</v>
      </c>
      <c r="F361" s="184" t="s">
        <v>224</v>
      </c>
      <c r="H361" s="183" t="s">
        <v>3</v>
      </c>
      <c r="I361" s="185"/>
      <c r="L361" s="182"/>
      <c r="M361" s="186"/>
      <c r="N361" s="187"/>
      <c r="O361" s="187"/>
      <c r="P361" s="187"/>
      <c r="Q361" s="187"/>
      <c r="R361" s="187"/>
      <c r="S361" s="187"/>
      <c r="T361" s="188"/>
      <c r="AT361" s="183" t="s">
        <v>150</v>
      </c>
      <c r="AU361" s="183" t="s">
        <v>141</v>
      </c>
      <c r="AV361" s="15" t="s">
        <v>22</v>
      </c>
      <c r="AW361" s="15" t="s">
        <v>36</v>
      </c>
      <c r="AX361" s="15" t="s">
        <v>75</v>
      </c>
      <c r="AY361" s="183" t="s">
        <v>134</v>
      </c>
    </row>
    <row r="362" spans="1:65" s="15" customFormat="1" ht="11.25">
      <c r="B362" s="182"/>
      <c r="D362" s="162" t="s">
        <v>150</v>
      </c>
      <c r="E362" s="183" t="s">
        <v>3</v>
      </c>
      <c r="F362" s="184" t="s">
        <v>340</v>
      </c>
      <c r="H362" s="183" t="s">
        <v>3</v>
      </c>
      <c r="I362" s="185"/>
      <c r="L362" s="182"/>
      <c r="M362" s="186"/>
      <c r="N362" s="187"/>
      <c r="O362" s="187"/>
      <c r="P362" s="187"/>
      <c r="Q362" s="187"/>
      <c r="R362" s="187"/>
      <c r="S362" s="187"/>
      <c r="T362" s="188"/>
      <c r="AT362" s="183" t="s">
        <v>150</v>
      </c>
      <c r="AU362" s="183" t="s">
        <v>141</v>
      </c>
      <c r="AV362" s="15" t="s">
        <v>22</v>
      </c>
      <c r="AW362" s="15" t="s">
        <v>36</v>
      </c>
      <c r="AX362" s="15" t="s">
        <v>75</v>
      </c>
      <c r="AY362" s="183" t="s">
        <v>134</v>
      </c>
    </row>
    <row r="363" spans="1:65" s="15" customFormat="1" ht="11.25">
      <c r="B363" s="182"/>
      <c r="D363" s="162" t="s">
        <v>150</v>
      </c>
      <c r="E363" s="183" t="s">
        <v>3</v>
      </c>
      <c r="F363" s="184" t="s">
        <v>341</v>
      </c>
      <c r="H363" s="183" t="s">
        <v>3</v>
      </c>
      <c r="I363" s="185"/>
      <c r="L363" s="182"/>
      <c r="M363" s="186"/>
      <c r="N363" s="187"/>
      <c r="O363" s="187"/>
      <c r="P363" s="187"/>
      <c r="Q363" s="187"/>
      <c r="R363" s="187"/>
      <c r="S363" s="187"/>
      <c r="T363" s="188"/>
      <c r="AT363" s="183" t="s">
        <v>150</v>
      </c>
      <c r="AU363" s="183" t="s">
        <v>141</v>
      </c>
      <c r="AV363" s="15" t="s">
        <v>22</v>
      </c>
      <c r="AW363" s="15" t="s">
        <v>36</v>
      </c>
      <c r="AX363" s="15" t="s">
        <v>75</v>
      </c>
      <c r="AY363" s="183" t="s">
        <v>134</v>
      </c>
    </row>
    <row r="364" spans="1:65" s="15" customFormat="1" ht="11.25">
      <c r="B364" s="182"/>
      <c r="D364" s="162" t="s">
        <v>150</v>
      </c>
      <c r="E364" s="183" t="s">
        <v>3</v>
      </c>
      <c r="F364" s="184" t="s">
        <v>225</v>
      </c>
      <c r="H364" s="183" t="s">
        <v>3</v>
      </c>
      <c r="I364" s="185"/>
      <c r="L364" s="182"/>
      <c r="M364" s="186"/>
      <c r="N364" s="187"/>
      <c r="O364" s="187"/>
      <c r="P364" s="187"/>
      <c r="Q364" s="187"/>
      <c r="R364" s="187"/>
      <c r="S364" s="187"/>
      <c r="T364" s="188"/>
      <c r="AT364" s="183" t="s">
        <v>150</v>
      </c>
      <c r="AU364" s="183" t="s">
        <v>141</v>
      </c>
      <c r="AV364" s="15" t="s">
        <v>22</v>
      </c>
      <c r="AW364" s="15" t="s">
        <v>36</v>
      </c>
      <c r="AX364" s="15" t="s">
        <v>75</v>
      </c>
      <c r="AY364" s="183" t="s">
        <v>134</v>
      </c>
    </row>
    <row r="365" spans="1:65" s="13" customFormat="1" ht="11.25">
      <c r="B365" s="166"/>
      <c r="D365" s="162" t="s">
        <v>150</v>
      </c>
      <c r="E365" s="167" t="s">
        <v>3</v>
      </c>
      <c r="F365" s="168" t="s">
        <v>402</v>
      </c>
      <c r="H365" s="169">
        <v>11.04</v>
      </c>
      <c r="I365" s="170"/>
      <c r="L365" s="166"/>
      <c r="M365" s="171"/>
      <c r="N365" s="172"/>
      <c r="O365" s="172"/>
      <c r="P365" s="172"/>
      <c r="Q365" s="172"/>
      <c r="R365" s="172"/>
      <c r="S365" s="172"/>
      <c r="T365" s="173"/>
      <c r="AT365" s="167" t="s">
        <v>150</v>
      </c>
      <c r="AU365" s="167" t="s">
        <v>141</v>
      </c>
      <c r="AV365" s="13" t="s">
        <v>141</v>
      </c>
      <c r="AW365" s="13" t="s">
        <v>36</v>
      </c>
      <c r="AX365" s="13" t="s">
        <v>22</v>
      </c>
      <c r="AY365" s="167" t="s">
        <v>134</v>
      </c>
    </row>
    <row r="366" spans="1:65" s="2" customFormat="1" ht="16.5" customHeight="1">
      <c r="A366" s="33"/>
      <c r="B366" s="148"/>
      <c r="C366" s="149" t="s">
        <v>403</v>
      </c>
      <c r="D366" s="149" t="s">
        <v>136</v>
      </c>
      <c r="E366" s="150" t="s">
        <v>404</v>
      </c>
      <c r="F366" s="151" t="s">
        <v>405</v>
      </c>
      <c r="G366" s="152" t="s">
        <v>183</v>
      </c>
      <c r="H366" s="153">
        <v>16.995000000000001</v>
      </c>
      <c r="I366" s="154"/>
      <c r="J366" s="155">
        <f>ROUND(I366*H366,2)</f>
        <v>0</v>
      </c>
      <c r="K366" s="151" t="s">
        <v>3</v>
      </c>
      <c r="L366" s="34"/>
      <c r="M366" s="156" t="s">
        <v>3</v>
      </c>
      <c r="N366" s="157" t="s">
        <v>47</v>
      </c>
      <c r="O366" s="54"/>
      <c r="P366" s="158">
        <f>O366*H366</f>
        <v>0</v>
      </c>
      <c r="Q366" s="158">
        <v>8.9999999999999993E-3</v>
      </c>
      <c r="R366" s="158">
        <f>Q366*H366</f>
        <v>0.15295500000000001</v>
      </c>
      <c r="S366" s="158">
        <v>0</v>
      </c>
      <c r="T366" s="159">
        <f>S366*H366</f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60" t="s">
        <v>140</v>
      </c>
      <c r="AT366" s="160" t="s">
        <v>136</v>
      </c>
      <c r="AU366" s="160" t="s">
        <v>141</v>
      </c>
      <c r="AY366" s="18" t="s">
        <v>134</v>
      </c>
      <c r="BE366" s="161">
        <f>IF(N366="základní",J366,0)</f>
        <v>0</v>
      </c>
      <c r="BF366" s="161">
        <f>IF(N366="snížená",J366,0)</f>
        <v>0</v>
      </c>
      <c r="BG366" s="161">
        <f>IF(N366="zákl. přenesená",J366,0)</f>
        <v>0</v>
      </c>
      <c r="BH366" s="161">
        <f>IF(N366="sníž. přenesená",J366,0)</f>
        <v>0</v>
      </c>
      <c r="BI366" s="161">
        <f>IF(N366="nulová",J366,0)</f>
        <v>0</v>
      </c>
      <c r="BJ366" s="18" t="s">
        <v>141</v>
      </c>
      <c r="BK366" s="161">
        <f>ROUND(I366*H366,2)</f>
        <v>0</v>
      </c>
      <c r="BL366" s="18" t="s">
        <v>140</v>
      </c>
      <c r="BM366" s="160" t="s">
        <v>406</v>
      </c>
    </row>
    <row r="367" spans="1:65" s="15" customFormat="1" ht="11.25">
      <c r="B367" s="182"/>
      <c r="D367" s="162" t="s">
        <v>150</v>
      </c>
      <c r="E367" s="183" t="s">
        <v>3</v>
      </c>
      <c r="F367" s="184" t="s">
        <v>218</v>
      </c>
      <c r="H367" s="183" t="s">
        <v>3</v>
      </c>
      <c r="I367" s="185"/>
      <c r="L367" s="182"/>
      <c r="M367" s="186"/>
      <c r="N367" s="187"/>
      <c r="O367" s="187"/>
      <c r="P367" s="187"/>
      <c r="Q367" s="187"/>
      <c r="R367" s="187"/>
      <c r="S367" s="187"/>
      <c r="T367" s="188"/>
      <c r="AT367" s="183" t="s">
        <v>150</v>
      </c>
      <c r="AU367" s="183" t="s">
        <v>141</v>
      </c>
      <c r="AV367" s="15" t="s">
        <v>22</v>
      </c>
      <c r="AW367" s="15" t="s">
        <v>36</v>
      </c>
      <c r="AX367" s="15" t="s">
        <v>75</v>
      </c>
      <c r="AY367" s="183" t="s">
        <v>134</v>
      </c>
    </row>
    <row r="368" spans="1:65" s="15" customFormat="1" ht="11.25">
      <c r="B368" s="182"/>
      <c r="D368" s="162" t="s">
        <v>150</v>
      </c>
      <c r="E368" s="183" t="s">
        <v>3</v>
      </c>
      <c r="F368" s="184" t="s">
        <v>352</v>
      </c>
      <c r="H368" s="183" t="s">
        <v>3</v>
      </c>
      <c r="I368" s="185"/>
      <c r="L368" s="182"/>
      <c r="M368" s="186"/>
      <c r="N368" s="187"/>
      <c r="O368" s="187"/>
      <c r="P368" s="187"/>
      <c r="Q368" s="187"/>
      <c r="R368" s="187"/>
      <c r="S368" s="187"/>
      <c r="T368" s="188"/>
      <c r="AT368" s="183" t="s">
        <v>150</v>
      </c>
      <c r="AU368" s="183" t="s">
        <v>141</v>
      </c>
      <c r="AV368" s="15" t="s">
        <v>22</v>
      </c>
      <c r="AW368" s="15" t="s">
        <v>36</v>
      </c>
      <c r="AX368" s="15" t="s">
        <v>75</v>
      </c>
      <c r="AY368" s="183" t="s">
        <v>134</v>
      </c>
    </row>
    <row r="369" spans="1:65" s="15" customFormat="1" ht="11.25">
      <c r="B369" s="182"/>
      <c r="D369" s="162" t="s">
        <v>150</v>
      </c>
      <c r="E369" s="183" t="s">
        <v>3</v>
      </c>
      <c r="F369" s="184" t="s">
        <v>368</v>
      </c>
      <c r="H369" s="183" t="s">
        <v>3</v>
      </c>
      <c r="I369" s="185"/>
      <c r="L369" s="182"/>
      <c r="M369" s="186"/>
      <c r="N369" s="187"/>
      <c r="O369" s="187"/>
      <c r="P369" s="187"/>
      <c r="Q369" s="187"/>
      <c r="R369" s="187"/>
      <c r="S369" s="187"/>
      <c r="T369" s="188"/>
      <c r="AT369" s="183" t="s">
        <v>150</v>
      </c>
      <c r="AU369" s="183" t="s">
        <v>141</v>
      </c>
      <c r="AV369" s="15" t="s">
        <v>22</v>
      </c>
      <c r="AW369" s="15" t="s">
        <v>36</v>
      </c>
      <c r="AX369" s="15" t="s">
        <v>75</v>
      </c>
      <c r="AY369" s="183" t="s">
        <v>134</v>
      </c>
    </row>
    <row r="370" spans="1:65" s="15" customFormat="1" ht="11.25">
      <c r="B370" s="182"/>
      <c r="D370" s="162" t="s">
        <v>150</v>
      </c>
      <c r="E370" s="183" t="s">
        <v>3</v>
      </c>
      <c r="F370" s="184" t="s">
        <v>224</v>
      </c>
      <c r="H370" s="183" t="s">
        <v>3</v>
      </c>
      <c r="I370" s="185"/>
      <c r="L370" s="182"/>
      <c r="M370" s="186"/>
      <c r="N370" s="187"/>
      <c r="O370" s="187"/>
      <c r="P370" s="187"/>
      <c r="Q370" s="187"/>
      <c r="R370" s="187"/>
      <c r="S370" s="187"/>
      <c r="T370" s="188"/>
      <c r="AT370" s="183" t="s">
        <v>150</v>
      </c>
      <c r="AU370" s="183" t="s">
        <v>141</v>
      </c>
      <c r="AV370" s="15" t="s">
        <v>22</v>
      </c>
      <c r="AW370" s="15" t="s">
        <v>36</v>
      </c>
      <c r="AX370" s="15" t="s">
        <v>75</v>
      </c>
      <c r="AY370" s="183" t="s">
        <v>134</v>
      </c>
    </row>
    <row r="371" spans="1:65" s="15" customFormat="1" ht="11.25">
      <c r="B371" s="182"/>
      <c r="D371" s="162" t="s">
        <v>150</v>
      </c>
      <c r="E371" s="183" t="s">
        <v>3</v>
      </c>
      <c r="F371" s="184" t="s">
        <v>225</v>
      </c>
      <c r="H371" s="183" t="s">
        <v>3</v>
      </c>
      <c r="I371" s="185"/>
      <c r="L371" s="182"/>
      <c r="M371" s="186"/>
      <c r="N371" s="187"/>
      <c r="O371" s="187"/>
      <c r="P371" s="187"/>
      <c r="Q371" s="187"/>
      <c r="R371" s="187"/>
      <c r="S371" s="187"/>
      <c r="T371" s="188"/>
      <c r="AT371" s="183" t="s">
        <v>150</v>
      </c>
      <c r="AU371" s="183" t="s">
        <v>141</v>
      </c>
      <c r="AV371" s="15" t="s">
        <v>22</v>
      </c>
      <c r="AW371" s="15" t="s">
        <v>36</v>
      </c>
      <c r="AX371" s="15" t="s">
        <v>75</v>
      </c>
      <c r="AY371" s="183" t="s">
        <v>134</v>
      </c>
    </row>
    <row r="372" spans="1:65" s="13" customFormat="1" ht="11.25">
      <c r="B372" s="166"/>
      <c r="D372" s="162" t="s">
        <v>150</v>
      </c>
      <c r="E372" s="167" t="s">
        <v>3</v>
      </c>
      <c r="F372" s="168" t="s">
        <v>407</v>
      </c>
      <c r="H372" s="169">
        <v>16.995000000000001</v>
      </c>
      <c r="I372" s="170"/>
      <c r="L372" s="166"/>
      <c r="M372" s="171"/>
      <c r="N372" s="172"/>
      <c r="O372" s="172"/>
      <c r="P372" s="172"/>
      <c r="Q372" s="172"/>
      <c r="R372" s="172"/>
      <c r="S372" s="172"/>
      <c r="T372" s="173"/>
      <c r="AT372" s="167" t="s">
        <v>150</v>
      </c>
      <c r="AU372" s="167" t="s">
        <v>141</v>
      </c>
      <c r="AV372" s="13" t="s">
        <v>141</v>
      </c>
      <c r="AW372" s="13" t="s">
        <v>36</v>
      </c>
      <c r="AX372" s="13" t="s">
        <v>22</v>
      </c>
      <c r="AY372" s="167" t="s">
        <v>134</v>
      </c>
    </row>
    <row r="373" spans="1:65" s="2" customFormat="1" ht="16.5" customHeight="1">
      <c r="A373" s="33"/>
      <c r="B373" s="148"/>
      <c r="C373" s="149" t="s">
        <v>408</v>
      </c>
      <c r="D373" s="149" t="s">
        <v>136</v>
      </c>
      <c r="E373" s="150" t="s">
        <v>409</v>
      </c>
      <c r="F373" s="151" t="s">
        <v>410</v>
      </c>
      <c r="G373" s="152" t="s">
        <v>411</v>
      </c>
      <c r="H373" s="153">
        <v>38</v>
      </c>
      <c r="I373" s="154"/>
      <c r="J373" s="155">
        <f>ROUND(I373*H373,2)</f>
        <v>0</v>
      </c>
      <c r="K373" s="151" t="s">
        <v>3</v>
      </c>
      <c r="L373" s="34"/>
      <c r="M373" s="156" t="s">
        <v>3</v>
      </c>
      <c r="N373" s="157" t="s">
        <v>47</v>
      </c>
      <c r="O373" s="54"/>
      <c r="P373" s="158">
        <f>O373*H373</f>
        <v>0</v>
      </c>
      <c r="Q373" s="158">
        <v>0</v>
      </c>
      <c r="R373" s="158">
        <f>Q373*H373</f>
        <v>0</v>
      </c>
      <c r="S373" s="158">
        <v>0</v>
      </c>
      <c r="T373" s="159">
        <f>S373*H373</f>
        <v>0</v>
      </c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R373" s="160" t="s">
        <v>140</v>
      </c>
      <c r="AT373" s="160" t="s">
        <v>136</v>
      </c>
      <c r="AU373" s="160" t="s">
        <v>141</v>
      </c>
      <c r="AY373" s="18" t="s">
        <v>134</v>
      </c>
      <c r="BE373" s="161">
        <f>IF(N373="základní",J373,0)</f>
        <v>0</v>
      </c>
      <c r="BF373" s="161">
        <f>IF(N373="snížená",J373,0)</f>
        <v>0</v>
      </c>
      <c r="BG373" s="161">
        <f>IF(N373="zákl. přenesená",J373,0)</f>
        <v>0</v>
      </c>
      <c r="BH373" s="161">
        <f>IF(N373="sníž. přenesená",J373,0)</f>
        <v>0</v>
      </c>
      <c r="BI373" s="161">
        <f>IF(N373="nulová",J373,0)</f>
        <v>0</v>
      </c>
      <c r="BJ373" s="18" t="s">
        <v>141</v>
      </c>
      <c r="BK373" s="161">
        <f>ROUND(I373*H373,2)</f>
        <v>0</v>
      </c>
      <c r="BL373" s="18" t="s">
        <v>140</v>
      </c>
      <c r="BM373" s="160" t="s">
        <v>412</v>
      </c>
    </row>
    <row r="374" spans="1:65" s="13" customFormat="1" ht="11.25">
      <c r="B374" s="166"/>
      <c r="D374" s="162" t="s">
        <v>150</v>
      </c>
      <c r="E374" s="167" t="s">
        <v>3</v>
      </c>
      <c r="F374" s="168" t="s">
        <v>413</v>
      </c>
      <c r="H374" s="169">
        <v>38</v>
      </c>
      <c r="I374" s="170"/>
      <c r="L374" s="166"/>
      <c r="M374" s="171"/>
      <c r="N374" s="172"/>
      <c r="O374" s="172"/>
      <c r="P374" s="172"/>
      <c r="Q374" s="172"/>
      <c r="R374" s="172"/>
      <c r="S374" s="172"/>
      <c r="T374" s="173"/>
      <c r="AT374" s="167" t="s">
        <v>150</v>
      </c>
      <c r="AU374" s="167" t="s">
        <v>141</v>
      </c>
      <c r="AV374" s="13" t="s">
        <v>141</v>
      </c>
      <c r="AW374" s="13" t="s">
        <v>36</v>
      </c>
      <c r="AX374" s="13" t="s">
        <v>22</v>
      </c>
      <c r="AY374" s="167" t="s">
        <v>134</v>
      </c>
    </row>
    <row r="375" spans="1:65" s="2" customFormat="1" ht="16.5" customHeight="1">
      <c r="A375" s="33"/>
      <c r="B375" s="148"/>
      <c r="C375" s="149" t="s">
        <v>414</v>
      </c>
      <c r="D375" s="149" t="s">
        <v>136</v>
      </c>
      <c r="E375" s="150" t="s">
        <v>415</v>
      </c>
      <c r="F375" s="151" t="s">
        <v>416</v>
      </c>
      <c r="G375" s="152" t="s">
        <v>183</v>
      </c>
      <c r="H375" s="153">
        <v>38</v>
      </c>
      <c r="I375" s="154"/>
      <c r="J375" s="155">
        <f>ROUND(I375*H375,2)</f>
        <v>0</v>
      </c>
      <c r="K375" s="151" t="s">
        <v>3</v>
      </c>
      <c r="L375" s="34"/>
      <c r="M375" s="156" t="s">
        <v>3</v>
      </c>
      <c r="N375" s="157" t="s">
        <v>47</v>
      </c>
      <c r="O375" s="54"/>
      <c r="P375" s="158">
        <f>O375*H375</f>
        <v>0</v>
      </c>
      <c r="Q375" s="158">
        <v>0</v>
      </c>
      <c r="R375" s="158">
        <f>Q375*H375</f>
        <v>0</v>
      </c>
      <c r="S375" s="158">
        <v>0</v>
      </c>
      <c r="T375" s="159">
        <f>S375*H375</f>
        <v>0</v>
      </c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R375" s="160" t="s">
        <v>140</v>
      </c>
      <c r="AT375" s="160" t="s">
        <v>136</v>
      </c>
      <c r="AU375" s="160" t="s">
        <v>141</v>
      </c>
      <c r="AY375" s="18" t="s">
        <v>134</v>
      </c>
      <c r="BE375" s="161">
        <f>IF(N375="základní",J375,0)</f>
        <v>0</v>
      </c>
      <c r="BF375" s="161">
        <f>IF(N375="snížená",J375,0)</f>
        <v>0</v>
      </c>
      <c r="BG375" s="161">
        <f>IF(N375="zákl. přenesená",J375,0)</f>
        <v>0</v>
      </c>
      <c r="BH375" s="161">
        <f>IF(N375="sníž. přenesená",J375,0)</f>
        <v>0</v>
      </c>
      <c r="BI375" s="161">
        <f>IF(N375="nulová",J375,0)</f>
        <v>0</v>
      </c>
      <c r="BJ375" s="18" t="s">
        <v>141</v>
      </c>
      <c r="BK375" s="161">
        <f>ROUND(I375*H375,2)</f>
        <v>0</v>
      </c>
      <c r="BL375" s="18" t="s">
        <v>140</v>
      </c>
      <c r="BM375" s="160" t="s">
        <v>417</v>
      </c>
    </row>
    <row r="376" spans="1:65" s="13" customFormat="1" ht="11.25">
      <c r="B376" s="166"/>
      <c r="D376" s="162" t="s">
        <v>150</v>
      </c>
      <c r="E376" s="167" t="s">
        <v>3</v>
      </c>
      <c r="F376" s="168" t="s">
        <v>413</v>
      </c>
      <c r="H376" s="169">
        <v>38</v>
      </c>
      <c r="I376" s="170"/>
      <c r="L376" s="166"/>
      <c r="M376" s="171"/>
      <c r="N376" s="172"/>
      <c r="O376" s="172"/>
      <c r="P376" s="172"/>
      <c r="Q376" s="172"/>
      <c r="R376" s="172"/>
      <c r="S376" s="172"/>
      <c r="T376" s="173"/>
      <c r="AT376" s="167" t="s">
        <v>150</v>
      </c>
      <c r="AU376" s="167" t="s">
        <v>141</v>
      </c>
      <c r="AV376" s="13" t="s">
        <v>141</v>
      </c>
      <c r="AW376" s="13" t="s">
        <v>36</v>
      </c>
      <c r="AX376" s="13" t="s">
        <v>22</v>
      </c>
      <c r="AY376" s="167" t="s">
        <v>134</v>
      </c>
    </row>
    <row r="377" spans="1:65" s="2" customFormat="1" ht="16.5" customHeight="1">
      <c r="A377" s="33"/>
      <c r="B377" s="148"/>
      <c r="C377" s="149" t="s">
        <v>418</v>
      </c>
      <c r="D377" s="149" t="s">
        <v>136</v>
      </c>
      <c r="E377" s="150" t="s">
        <v>419</v>
      </c>
      <c r="F377" s="151" t="s">
        <v>420</v>
      </c>
      <c r="G377" s="152" t="s">
        <v>191</v>
      </c>
      <c r="H377" s="153">
        <v>30.22</v>
      </c>
      <c r="I377" s="154"/>
      <c r="J377" s="155">
        <f>ROUND(I377*H377,2)</f>
        <v>0</v>
      </c>
      <c r="K377" s="151" t="s">
        <v>3</v>
      </c>
      <c r="L377" s="34"/>
      <c r="M377" s="156" t="s">
        <v>3</v>
      </c>
      <c r="N377" s="157" t="s">
        <v>47</v>
      </c>
      <c r="O377" s="54"/>
      <c r="P377" s="158">
        <f>O377*H377</f>
        <v>0</v>
      </c>
      <c r="Q377" s="158">
        <v>0.01</v>
      </c>
      <c r="R377" s="158">
        <f>Q377*H377</f>
        <v>0.30219999999999997</v>
      </c>
      <c r="S377" s="158">
        <v>0</v>
      </c>
      <c r="T377" s="159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0" t="s">
        <v>140</v>
      </c>
      <c r="AT377" s="160" t="s">
        <v>136</v>
      </c>
      <c r="AU377" s="160" t="s">
        <v>141</v>
      </c>
      <c r="AY377" s="18" t="s">
        <v>134</v>
      </c>
      <c r="BE377" s="161">
        <f>IF(N377="základní",J377,0)</f>
        <v>0</v>
      </c>
      <c r="BF377" s="161">
        <f>IF(N377="snížená",J377,0)</f>
        <v>0</v>
      </c>
      <c r="BG377" s="161">
        <f>IF(N377="zákl. přenesená",J377,0)</f>
        <v>0</v>
      </c>
      <c r="BH377" s="161">
        <f>IF(N377="sníž. přenesená",J377,0)</f>
        <v>0</v>
      </c>
      <c r="BI377" s="161">
        <f>IF(N377="nulová",J377,0)</f>
        <v>0</v>
      </c>
      <c r="BJ377" s="18" t="s">
        <v>141</v>
      </c>
      <c r="BK377" s="161">
        <f>ROUND(I377*H377,2)</f>
        <v>0</v>
      </c>
      <c r="BL377" s="18" t="s">
        <v>140</v>
      </c>
      <c r="BM377" s="160" t="s">
        <v>421</v>
      </c>
    </row>
    <row r="378" spans="1:65" s="13" customFormat="1" ht="11.25">
      <c r="B378" s="166"/>
      <c r="D378" s="162" t="s">
        <v>150</v>
      </c>
      <c r="E378" s="167" t="s">
        <v>3</v>
      </c>
      <c r="F378" s="168" t="s">
        <v>357</v>
      </c>
      <c r="H378" s="169">
        <v>21.305</v>
      </c>
      <c r="I378" s="170"/>
      <c r="L378" s="166"/>
      <c r="M378" s="171"/>
      <c r="N378" s="172"/>
      <c r="O378" s="172"/>
      <c r="P378" s="172"/>
      <c r="Q378" s="172"/>
      <c r="R378" s="172"/>
      <c r="S378" s="172"/>
      <c r="T378" s="173"/>
      <c r="AT378" s="167" t="s">
        <v>150</v>
      </c>
      <c r="AU378" s="167" t="s">
        <v>141</v>
      </c>
      <c r="AV378" s="13" t="s">
        <v>141</v>
      </c>
      <c r="AW378" s="13" t="s">
        <v>36</v>
      </c>
      <c r="AX378" s="13" t="s">
        <v>75</v>
      </c>
      <c r="AY378" s="167" t="s">
        <v>134</v>
      </c>
    </row>
    <row r="379" spans="1:65" s="13" customFormat="1" ht="11.25">
      <c r="B379" s="166"/>
      <c r="D379" s="162" t="s">
        <v>150</v>
      </c>
      <c r="E379" s="167" t="s">
        <v>3</v>
      </c>
      <c r="F379" s="168" t="s">
        <v>370</v>
      </c>
      <c r="H379" s="169">
        <v>3.105</v>
      </c>
      <c r="I379" s="170"/>
      <c r="L379" s="166"/>
      <c r="M379" s="171"/>
      <c r="N379" s="172"/>
      <c r="O379" s="172"/>
      <c r="P379" s="172"/>
      <c r="Q379" s="172"/>
      <c r="R379" s="172"/>
      <c r="S379" s="172"/>
      <c r="T379" s="173"/>
      <c r="AT379" s="167" t="s">
        <v>150</v>
      </c>
      <c r="AU379" s="167" t="s">
        <v>141</v>
      </c>
      <c r="AV379" s="13" t="s">
        <v>141</v>
      </c>
      <c r="AW379" s="13" t="s">
        <v>36</v>
      </c>
      <c r="AX379" s="13" t="s">
        <v>75</v>
      </c>
      <c r="AY379" s="167" t="s">
        <v>134</v>
      </c>
    </row>
    <row r="380" spans="1:65" s="13" customFormat="1" ht="11.25">
      <c r="B380" s="166"/>
      <c r="D380" s="162" t="s">
        <v>150</v>
      </c>
      <c r="E380" s="167" t="s">
        <v>3</v>
      </c>
      <c r="F380" s="168" t="s">
        <v>422</v>
      </c>
      <c r="H380" s="169">
        <v>5.81</v>
      </c>
      <c r="I380" s="170"/>
      <c r="L380" s="166"/>
      <c r="M380" s="171"/>
      <c r="N380" s="172"/>
      <c r="O380" s="172"/>
      <c r="P380" s="172"/>
      <c r="Q380" s="172"/>
      <c r="R380" s="172"/>
      <c r="S380" s="172"/>
      <c r="T380" s="173"/>
      <c r="AT380" s="167" t="s">
        <v>150</v>
      </c>
      <c r="AU380" s="167" t="s">
        <v>141</v>
      </c>
      <c r="AV380" s="13" t="s">
        <v>141</v>
      </c>
      <c r="AW380" s="13" t="s">
        <v>36</v>
      </c>
      <c r="AX380" s="13" t="s">
        <v>75</v>
      </c>
      <c r="AY380" s="167" t="s">
        <v>134</v>
      </c>
    </row>
    <row r="381" spans="1:65" s="14" customFormat="1" ht="11.25">
      <c r="B381" s="174"/>
      <c r="D381" s="162" t="s">
        <v>150</v>
      </c>
      <c r="E381" s="175" t="s">
        <v>3</v>
      </c>
      <c r="F381" s="176" t="s">
        <v>154</v>
      </c>
      <c r="H381" s="177">
        <v>30.22</v>
      </c>
      <c r="I381" s="178"/>
      <c r="L381" s="174"/>
      <c r="M381" s="179"/>
      <c r="N381" s="180"/>
      <c r="O381" s="180"/>
      <c r="P381" s="180"/>
      <c r="Q381" s="180"/>
      <c r="R381" s="180"/>
      <c r="S381" s="180"/>
      <c r="T381" s="181"/>
      <c r="AT381" s="175" t="s">
        <v>150</v>
      </c>
      <c r="AU381" s="175" t="s">
        <v>141</v>
      </c>
      <c r="AV381" s="14" t="s">
        <v>140</v>
      </c>
      <c r="AW381" s="14" t="s">
        <v>36</v>
      </c>
      <c r="AX381" s="14" t="s">
        <v>22</v>
      </c>
      <c r="AY381" s="175" t="s">
        <v>134</v>
      </c>
    </row>
    <row r="382" spans="1:65" s="2" customFormat="1" ht="16.5" customHeight="1">
      <c r="A382" s="33"/>
      <c r="B382" s="148"/>
      <c r="C382" s="149" t="s">
        <v>423</v>
      </c>
      <c r="D382" s="149" t="s">
        <v>136</v>
      </c>
      <c r="E382" s="150" t="s">
        <v>424</v>
      </c>
      <c r="F382" s="151" t="s">
        <v>425</v>
      </c>
      <c r="G382" s="152" t="s">
        <v>183</v>
      </c>
      <c r="H382" s="153">
        <v>44.11</v>
      </c>
      <c r="I382" s="154"/>
      <c r="J382" s="155">
        <f>ROUND(I382*H382,2)</f>
        <v>0</v>
      </c>
      <c r="K382" s="151" t="s">
        <v>3</v>
      </c>
      <c r="L382" s="34"/>
      <c r="M382" s="156" t="s">
        <v>3</v>
      </c>
      <c r="N382" s="157" t="s">
        <v>47</v>
      </c>
      <c r="O382" s="54"/>
      <c r="P382" s="158">
        <f>O382*H382</f>
        <v>0</v>
      </c>
      <c r="Q382" s="158">
        <v>5.0000000000000001E-3</v>
      </c>
      <c r="R382" s="158">
        <f>Q382*H382</f>
        <v>0.22055</v>
      </c>
      <c r="S382" s="158">
        <v>0</v>
      </c>
      <c r="T382" s="159">
        <f>S382*H382</f>
        <v>0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60" t="s">
        <v>140</v>
      </c>
      <c r="AT382" s="160" t="s">
        <v>136</v>
      </c>
      <c r="AU382" s="160" t="s">
        <v>141</v>
      </c>
      <c r="AY382" s="18" t="s">
        <v>134</v>
      </c>
      <c r="BE382" s="161">
        <f>IF(N382="základní",J382,0)</f>
        <v>0</v>
      </c>
      <c r="BF382" s="161">
        <f>IF(N382="snížená",J382,0)</f>
        <v>0</v>
      </c>
      <c r="BG382" s="161">
        <f>IF(N382="zákl. přenesená",J382,0)</f>
        <v>0</v>
      </c>
      <c r="BH382" s="161">
        <f>IF(N382="sníž. přenesená",J382,0)</f>
        <v>0</v>
      </c>
      <c r="BI382" s="161">
        <f>IF(N382="nulová",J382,0)</f>
        <v>0</v>
      </c>
      <c r="BJ382" s="18" t="s">
        <v>141</v>
      </c>
      <c r="BK382" s="161">
        <f>ROUND(I382*H382,2)</f>
        <v>0</v>
      </c>
      <c r="BL382" s="18" t="s">
        <v>140</v>
      </c>
      <c r="BM382" s="160" t="s">
        <v>426</v>
      </c>
    </row>
    <row r="383" spans="1:65" s="15" customFormat="1" ht="11.25">
      <c r="B383" s="182"/>
      <c r="D383" s="162" t="s">
        <v>150</v>
      </c>
      <c r="E383" s="183" t="s">
        <v>3</v>
      </c>
      <c r="F383" s="184" t="s">
        <v>218</v>
      </c>
      <c r="H383" s="183" t="s">
        <v>3</v>
      </c>
      <c r="I383" s="185"/>
      <c r="L383" s="182"/>
      <c r="M383" s="186"/>
      <c r="N383" s="187"/>
      <c r="O383" s="187"/>
      <c r="P383" s="187"/>
      <c r="Q383" s="187"/>
      <c r="R383" s="187"/>
      <c r="S383" s="187"/>
      <c r="T383" s="188"/>
      <c r="AT383" s="183" t="s">
        <v>150</v>
      </c>
      <c r="AU383" s="183" t="s">
        <v>141</v>
      </c>
      <c r="AV383" s="15" t="s">
        <v>22</v>
      </c>
      <c r="AW383" s="15" t="s">
        <v>36</v>
      </c>
      <c r="AX383" s="15" t="s">
        <v>75</v>
      </c>
      <c r="AY383" s="183" t="s">
        <v>134</v>
      </c>
    </row>
    <row r="384" spans="1:65" s="15" customFormat="1" ht="11.25">
      <c r="B384" s="182"/>
      <c r="D384" s="162" t="s">
        <v>150</v>
      </c>
      <c r="E384" s="183" t="s">
        <v>3</v>
      </c>
      <c r="F384" s="184" t="s">
        <v>224</v>
      </c>
      <c r="H384" s="183" t="s">
        <v>3</v>
      </c>
      <c r="I384" s="185"/>
      <c r="L384" s="182"/>
      <c r="M384" s="186"/>
      <c r="N384" s="187"/>
      <c r="O384" s="187"/>
      <c r="P384" s="187"/>
      <c r="Q384" s="187"/>
      <c r="R384" s="187"/>
      <c r="S384" s="187"/>
      <c r="T384" s="188"/>
      <c r="AT384" s="183" t="s">
        <v>150</v>
      </c>
      <c r="AU384" s="183" t="s">
        <v>141</v>
      </c>
      <c r="AV384" s="15" t="s">
        <v>22</v>
      </c>
      <c r="AW384" s="15" t="s">
        <v>36</v>
      </c>
      <c r="AX384" s="15" t="s">
        <v>75</v>
      </c>
      <c r="AY384" s="183" t="s">
        <v>134</v>
      </c>
    </row>
    <row r="385" spans="1:65" s="15" customFormat="1" ht="11.25">
      <c r="B385" s="182"/>
      <c r="D385" s="162" t="s">
        <v>150</v>
      </c>
      <c r="E385" s="183" t="s">
        <v>3</v>
      </c>
      <c r="F385" s="184" t="s">
        <v>340</v>
      </c>
      <c r="H385" s="183" t="s">
        <v>3</v>
      </c>
      <c r="I385" s="185"/>
      <c r="L385" s="182"/>
      <c r="M385" s="186"/>
      <c r="N385" s="187"/>
      <c r="O385" s="187"/>
      <c r="P385" s="187"/>
      <c r="Q385" s="187"/>
      <c r="R385" s="187"/>
      <c r="S385" s="187"/>
      <c r="T385" s="188"/>
      <c r="AT385" s="183" t="s">
        <v>150</v>
      </c>
      <c r="AU385" s="183" t="s">
        <v>141</v>
      </c>
      <c r="AV385" s="15" t="s">
        <v>22</v>
      </c>
      <c r="AW385" s="15" t="s">
        <v>36</v>
      </c>
      <c r="AX385" s="15" t="s">
        <v>75</v>
      </c>
      <c r="AY385" s="183" t="s">
        <v>134</v>
      </c>
    </row>
    <row r="386" spans="1:65" s="15" customFormat="1" ht="11.25">
      <c r="B386" s="182"/>
      <c r="D386" s="162" t="s">
        <v>150</v>
      </c>
      <c r="E386" s="183" t="s">
        <v>3</v>
      </c>
      <c r="F386" s="184" t="s">
        <v>341</v>
      </c>
      <c r="H386" s="183" t="s">
        <v>3</v>
      </c>
      <c r="I386" s="185"/>
      <c r="L386" s="182"/>
      <c r="M386" s="186"/>
      <c r="N386" s="187"/>
      <c r="O386" s="187"/>
      <c r="P386" s="187"/>
      <c r="Q386" s="187"/>
      <c r="R386" s="187"/>
      <c r="S386" s="187"/>
      <c r="T386" s="188"/>
      <c r="AT386" s="183" t="s">
        <v>150</v>
      </c>
      <c r="AU386" s="183" t="s">
        <v>141</v>
      </c>
      <c r="AV386" s="15" t="s">
        <v>22</v>
      </c>
      <c r="AW386" s="15" t="s">
        <v>36</v>
      </c>
      <c r="AX386" s="15" t="s">
        <v>75</v>
      </c>
      <c r="AY386" s="183" t="s">
        <v>134</v>
      </c>
    </row>
    <row r="387" spans="1:65" s="15" customFormat="1" ht="11.25">
      <c r="B387" s="182"/>
      <c r="D387" s="162" t="s">
        <v>150</v>
      </c>
      <c r="E387" s="183" t="s">
        <v>3</v>
      </c>
      <c r="F387" s="184" t="s">
        <v>225</v>
      </c>
      <c r="H387" s="183" t="s">
        <v>3</v>
      </c>
      <c r="I387" s="185"/>
      <c r="L387" s="182"/>
      <c r="M387" s="186"/>
      <c r="N387" s="187"/>
      <c r="O387" s="187"/>
      <c r="P387" s="187"/>
      <c r="Q387" s="187"/>
      <c r="R387" s="187"/>
      <c r="S387" s="187"/>
      <c r="T387" s="188"/>
      <c r="AT387" s="183" t="s">
        <v>150</v>
      </c>
      <c r="AU387" s="183" t="s">
        <v>141</v>
      </c>
      <c r="AV387" s="15" t="s">
        <v>22</v>
      </c>
      <c r="AW387" s="15" t="s">
        <v>36</v>
      </c>
      <c r="AX387" s="15" t="s">
        <v>75</v>
      </c>
      <c r="AY387" s="183" t="s">
        <v>134</v>
      </c>
    </row>
    <row r="388" spans="1:65" s="13" customFormat="1" ht="11.25">
      <c r="B388" s="166"/>
      <c r="D388" s="162" t="s">
        <v>150</v>
      </c>
      <c r="E388" s="167" t="s">
        <v>3</v>
      </c>
      <c r="F388" s="168" t="s">
        <v>427</v>
      </c>
      <c r="H388" s="169">
        <v>43.11</v>
      </c>
      <c r="I388" s="170"/>
      <c r="L388" s="166"/>
      <c r="M388" s="171"/>
      <c r="N388" s="172"/>
      <c r="O388" s="172"/>
      <c r="P388" s="172"/>
      <c r="Q388" s="172"/>
      <c r="R388" s="172"/>
      <c r="S388" s="172"/>
      <c r="T388" s="173"/>
      <c r="AT388" s="167" t="s">
        <v>150</v>
      </c>
      <c r="AU388" s="167" t="s">
        <v>141</v>
      </c>
      <c r="AV388" s="13" t="s">
        <v>141</v>
      </c>
      <c r="AW388" s="13" t="s">
        <v>36</v>
      </c>
      <c r="AX388" s="13" t="s">
        <v>75</v>
      </c>
      <c r="AY388" s="167" t="s">
        <v>134</v>
      </c>
    </row>
    <row r="389" spans="1:65" s="13" customFormat="1" ht="11.25">
      <c r="B389" s="166"/>
      <c r="D389" s="162" t="s">
        <v>150</v>
      </c>
      <c r="E389" s="167" t="s">
        <v>3</v>
      </c>
      <c r="F389" s="168" t="s">
        <v>282</v>
      </c>
      <c r="H389" s="169">
        <v>1</v>
      </c>
      <c r="I389" s="170"/>
      <c r="L389" s="166"/>
      <c r="M389" s="171"/>
      <c r="N389" s="172"/>
      <c r="O389" s="172"/>
      <c r="P389" s="172"/>
      <c r="Q389" s="172"/>
      <c r="R389" s="172"/>
      <c r="S389" s="172"/>
      <c r="T389" s="173"/>
      <c r="AT389" s="167" t="s">
        <v>150</v>
      </c>
      <c r="AU389" s="167" t="s">
        <v>141</v>
      </c>
      <c r="AV389" s="13" t="s">
        <v>141</v>
      </c>
      <c r="AW389" s="13" t="s">
        <v>36</v>
      </c>
      <c r="AX389" s="13" t="s">
        <v>75</v>
      </c>
      <c r="AY389" s="167" t="s">
        <v>134</v>
      </c>
    </row>
    <row r="390" spans="1:65" s="14" customFormat="1" ht="11.25">
      <c r="B390" s="174"/>
      <c r="D390" s="162" t="s">
        <v>150</v>
      </c>
      <c r="E390" s="175" t="s">
        <v>3</v>
      </c>
      <c r="F390" s="176" t="s">
        <v>154</v>
      </c>
      <c r="H390" s="177">
        <v>44.11</v>
      </c>
      <c r="I390" s="178"/>
      <c r="L390" s="174"/>
      <c r="M390" s="179"/>
      <c r="N390" s="180"/>
      <c r="O390" s="180"/>
      <c r="P390" s="180"/>
      <c r="Q390" s="180"/>
      <c r="R390" s="180"/>
      <c r="S390" s="180"/>
      <c r="T390" s="181"/>
      <c r="AT390" s="175" t="s">
        <v>150</v>
      </c>
      <c r="AU390" s="175" t="s">
        <v>141</v>
      </c>
      <c r="AV390" s="14" t="s">
        <v>140</v>
      </c>
      <c r="AW390" s="14" t="s">
        <v>36</v>
      </c>
      <c r="AX390" s="14" t="s">
        <v>22</v>
      </c>
      <c r="AY390" s="175" t="s">
        <v>134</v>
      </c>
    </row>
    <row r="391" spans="1:65" s="2" customFormat="1" ht="16.5" customHeight="1">
      <c r="A391" s="33"/>
      <c r="B391" s="148"/>
      <c r="C391" s="149" t="s">
        <v>428</v>
      </c>
      <c r="D391" s="149" t="s">
        <v>136</v>
      </c>
      <c r="E391" s="150" t="s">
        <v>429</v>
      </c>
      <c r="F391" s="151" t="s">
        <v>430</v>
      </c>
      <c r="G391" s="152" t="s">
        <v>183</v>
      </c>
      <c r="H391" s="153">
        <v>59.21</v>
      </c>
      <c r="I391" s="154"/>
      <c r="J391" s="155">
        <f>ROUND(I391*H391,2)</f>
        <v>0</v>
      </c>
      <c r="K391" s="151" t="s">
        <v>3</v>
      </c>
      <c r="L391" s="34"/>
      <c r="M391" s="156" t="s">
        <v>3</v>
      </c>
      <c r="N391" s="157" t="s">
        <v>47</v>
      </c>
      <c r="O391" s="54"/>
      <c r="P391" s="158">
        <f>O391*H391</f>
        <v>0</v>
      </c>
      <c r="Q391" s="158">
        <v>5.0000000000000001E-3</v>
      </c>
      <c r="R391" s="158">
        <f>Q391*H391</f>
        <v>0.29605000000000004</v>
      </c>
      <c r="S391" s="158">
        <v>0</v>
      </c>
      <c r="T391" s="159">
        <f>S391*H391</f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60" t="s">
        <v>140</v>
      </c>
      <c r="AT391" s="160" t="s">
        <v>136</v>
      </c>
      <c r="AU391" s="160" t="s">
        <v>141</v>
      </c>
      <c r="AY391" s="18" t="s">
        <v>134</v>
      </c>
      <c r="BE391" s="161">
        <f>IF(N391="základní",J391,0)</f>
        <v>0</v>
      </c>
      <c r="BF391" s="161">
        <f>IF(N391="snížená",J391,0)</f>
        <v>0</v>
      </c>
      <c r="BG391" s="161">
        <f>IF(N391="zákl. přenesená",J391,0)</f>
        <v>0</v>
      </c>
      <c r="BH391" s="161">
        <f>IF(N391="sníž. přenesená",J391,0)</f>
        <v>0</v>
      </c>
      <c r="BI391" s="161">
        <f>IF(N391="nulová",J391,0)</f>
        <v>0</v>
      </c>
      <c r="BJ391" s="18" t="s">
        <v>141</v>
      </c>
      <c r="BK391" s="161">
        <f>ROUND(I391*H391,2)</f>
        <v>0</v>
      </c>
      <c r="BL391" s="18" t="s">
        <v>140</v>
      </c>
      <c r="BM391" s="160" t="s">
        <v>431</v>
      </c>
    </row>
    <row r="392" spans="1:65" s="15" customFormat="1" ht="11.25">
      <c r="B392" s="182"/>
      <c r="D392" s="162" t="s">
        <v>150</v>
      </c>
      <c r="E392" s="183" t="s">
        <v>3</v>
      </c>
      <c r="F392" s="184" t="s">
        <v>218</v>
      </c>
      <c r="H392" s="183" t="s">
        <v>3</v>
      </c>
      <c r="I392" s="185"/>
      <c r="L392" s="182"/>
      <c r="M392" s="186"/>
      <c r="N392" s="187"/>
      <c r="O392" s="187"/>
      <c r="P392" s="187"/>
      <c r="Q392" s="187"/>
      <c r="R392" s="187"/>
      <c r="S392" s="187"/>
      <c r="T392" s="188"/>
      <c r="AT392" s="183" t="s">
        <v>150</v>
      </c>
      <c r="AU392" s="183" t="s">
        <v>141</v>
      </c>
      <c r="AV392" s="15" t="s">
        <v>22</v>
      </c>
      <c r="AW392" s="15" t="s">
        <v>36</v>
      </c>
      <c r="AX392" s="15" t="s">
        <v>75</v>
      </c>
      <c r="AY392" s="183" t="s">
        <v>134</v>
      </c>
    </row>
    <row r="393" spans="1:65" s="15" customFormat="1" ht="11.25">
      <c r="B393" s="182"/>
      <c r="D393" s="162" t="s">
        <v>150</v>
      </c>
      <c r="E393" s="183" t="s">
        <v>3</v>
      </c>
      <c r="F393" s="184" t="s">
        <v>432</v>
      </c>
      <c r="H393" s="183" t="s">
        <v>3</v>
      </c>
      <c r="I393" s="185"/>
      <c r="L393" s="182"/>
      <c r="M393" s="186"/>
      <c r="N393" s="187"/>
      <c r="O393" s="187"/>
      <c r="P393" s="187"/>
      <c r="Q393" s="187"/>
      <c r="R393" s="187"/>
      <c r="S393" s="187"/>
      <c r="T393" s="188"/>
      <c r="AT393" s="183" t="s">
        <v>150</v>
      </c>
      <c r="AU393" s="183" t="s">
        <v>141</v>
      </c>
      <c r="AV393" s="15" t="s">
        <v>22</v>
      </c>
      <c r="AW393" s="15" t="s">
        <v>36</v>
      </c>
      <c r="AX393" s="15" t="s">
        <v>75</v>
      </c>
      <c r="AY393" s="183" t="s">
        <v>134</v>
      </c>
    </row>
    <row r="394" spans="1:65" s="15" customFormat="1" ht="11.25">
      <c r="B394" s="182"/>
      <c r="D394" s="162" t="s">
        <v>150</v>
      </c>
      <c r="E394" s="183" t="s">
        <v>3</v>
      </c>
      <c r="F394" s="184" t="s">
        <v>433</v>
      </c>
      <c r="H394" s="183" t="s">
        <v>3</v>
      </c>
      <c r="I394" s="185"/>
      <c r="L394" s="182"/>
      <c r="M394" s="186"/>
      <c r="N394" s="187"/>
      <c r="O394" s="187"/>
      <c r="P394" s="187"/>
      <c r="Q394" s="187"/>
      <c r="R394" s="187"/>
      <c r="S394" s="187"/>
      <c r="T394" s="188"/>
      <c r="AT394" s="183" t="s">
        <v>150</v>
      </c>
      <c r="AU394" s="183" t="s">
        <v>141</v>
      </c>
      <c r="AV394" s="15" t="s">
        <v>22</v>
      </c>
      <c r="AW394" s="15" t="s">
        <v>36</v>
      </c>
      <c r="AX394" s="15" t="s">
        <v>75</v>
      </c>
      <c r="AY394" s="183" t="s">
        <v>134</v>
      </c>
    </row>
    <row r="395" spans="1:65" s="15" customFormat="1" ht="11.25">
      <c r="B395" s="182"/>
      <c r="D395" s="162" t="s">
        <v>150</v>
      </c>
      <c r="E395" s="183" t="s">
        <v>3</v>
      </c>
      <c r="F395" s="184" t="s">
        <v>340</v>
      </c>
      <c r="H395" s="183" t="s">
        <v>3</v>
      </c>
      <c r="I395" s="185"/>
      <c r="L395" s="182"/>
      <c r="M395" s="186"/>
      <c r="N395" s="187"/>
      <c r="O395" s="187"/>
      <c r="P395" s="187"/>
      <c r="Q395" s="187"/>
      <c r="R395" s="187"/>
      <c r="S395" s="187"/>
      <c r="T395" s="188"/>
      <c r="AT395" s="183" t="s">
        <v>150</v>
      </c>
      <c r="AU395" s="183" t="s">
        <v>141</v>
      </c>
      <c r="AV395" s="15" t="s">
        <v>22</v>
      </c>
      <c r="AW395" s="15" t="s">
        <v>36</v>
      </c>
      <c r="AX395" s="15" t="s">
        <v>75</v>
      </c>
      <c r="AY395" s="183" t="s">
        <v>134</v>
      </c>
    </row>
    <row r="396" spans="1:65" s="15" customFormat="1" ht="11.25">
      <c r="B396" s="182"/>
      <c r="D396" s="162" t="s">
        <v>150</v>
      </c>
      <c r="E396" s="183" t="s">
        <v>3</v>
      </c>
      <c r="F396" s="184" t="s">
        <v>434</v>
      </c>
      <c r="H396" s="183" t="s">
        <v>3</v>
      </c>
      <c r="I396" s="185"/>
      <c r="L396" s="182"/>
      <c r="M396" s="186"/>
      <c r="N396" s="187"/>
      <c r="O396" s="187"/>
      <c r="P396" s="187"/>
      <c r="Q396" s="187"/>
      <c r="R396" s="187"/>
      <c r="S396" s="187"/>
      <c r="T396" s="188"/>
      <c r="AT396" s="183" t="s">
        <v>150</v>
      </c>
      <c r="AU396" s="183" t="s">
        <v>141</v>
      </c>
      <c r="AV396" s="15" t="s">
        <v>22</v>
      </c>
      <c r="AW396" s="15" t="s">
        <v>36</v>
      </c>
      <c r="AX396" s="15" t="s">
        <v>75</v>
      </c>
      <c r="AY396" s="183" t="s">
        <v>134</v>
      </c>
    </row>
    <row r="397" spans="1:65" s="15" customFormat="1" ht="11.25">
      <c r="B397" s="182"/>
      <c r="D397" s="162" t="s">
        <v>150</v>
      </c>
      <c r="E397" s="183" t="s">
        <v>3</v>
      </c>
      <c r="F397" s="184" t="s">
        <v>225</v>
      </c>
      <c r="H397" s="183" t="s">
        <v>3</v>
      </c>
      <c r="I397" s="185"/>
      <c r="L397" s="182"/>
      <c r="M397" s="186"/>
      <c r="N397" s="187"/>
      <c r="O397" s="187"/>
      <c r="P397" s="187"/>
      <c r="Q397" s="187"/>
      <c r="R397" s="187"/>
      <c r="S397" s="187"/>
      <c r="T397" s="188"/>
      <c r="AT397" s="183" t="s">
        <v>150</v>
      </c>
      <c r="AU397" s="183" t="s">
        <v>141</v>
      </c>
      <c r="AV397" s="15" t="s">
        <v>22</v>
      </c>
      <c r="AW397" s="15" t="s">
        <v>36</v>
      </c>
      <c r="AX397" s="15" t="s">
        <v>75</v>
      </c>
      <c r="AY397" s="183" t="s">
        <v>134</v>
      </c>
    </row>
    <row r="398" spans="1:65" s="13" customFormat="1" ht="11.25">
      <c r="B398" s="166"/>
      <c r="D398" s="162" t="s">
        <v>150</v>
      </c>
      <c r="E398" s="167" t="s">
        <v>3</v>
      </c>
      <c r="F398" s="168" t="s">
        <v>435</v>
      </c>
      <c r="H398" s="169">
        <v>51.94</v>
      </c>
      <c r="I398" s="170"/>
      <c r="L398" s="166"/>
      <c r="M398" s="171"/>
      <c r="N398" s="172"/>
      <c r="O398" s="172"/>
      <c r="P398" s="172"/>
      <c r="Q398" s="172"/>
      <c r="R398" s="172"/>
      <c r="S398" s="172"/>
      <c r="T398" s="173"/>
      <c r="AT398" s="167" t="s">
        <v>150</v>
      </c>
      <c r="AU398" s="167" t="s">
        <v>141</v>
      </c>
      <c r="AV398" s="13" t="s">
        <v>141</v>
      </c>
      <c r="AW398" s="13" t="s">
        <v>36</v>
      </c>
      <c r="AX398" s="13" t="s">
        <v>75</v>
      </c>
      <c r="AY398" s="167" t="s">
        <v>134</v>
      </c>
    </row>
    <row r="399" spans="1:65" s="13" customFormat="1" ht="11.25">
      <c r="B399" s="166"/>
      <c r="D399" s="162" t="s">
        <v>150</v>
      </c>
      <c r="E399" s="167" t="s">
        <v>3</v>
      </c>
      <c r="F399" s="168" t="s">
        <v>396</v>
      </c>
      <c r="H399" s="169">
        <v>7.27</v>
      </c>
      <c r="I399" s="170"/>
      <c r="L399" s="166"/>
      <c r="M399" s="171"/>
      <c r="N399" s="172"/>
      <c r="O399" s="172"/>
      <c r="P399" s="172"/>
      <c r="Q399" s="172"/>
      <c r="R399" s="172"/>
      <c r="S399" s="172"/>
      <c r="T399" s="173"/>
      <c r="AT399" s="167" t="s">
        <v>150</v>
      </c>
      <c r="AU399" s="167" t="s">
        <v>141</v>
      </c>
      <c r="AV399" s="13" t="s">
        <v>141</v>
      </c>
      <c r="AW399" s="13" t="s">
        <v>36</v>
      </c>
      <c r="AX399" s="13" t="s">
        <v>75</v>
      </c>
      <c r="AY399" s="167" t="s">
        <v>134</v>
      </c>
    </row>
    <row r="400" spans="1:65" s="14" customFormat="1" ht="11.25">
      <c r="B400" s="174"/>
      <c r="D400" s="162" t="s">
        <v>150</v>
      </c>
      <c r="E400" s="175" t="s">
        <v>3</v>
      </c>
      <c r="F400" s="176" t="s">
        <v>154</v>
      </c>
      <c r="H400" s="177">
        <v>59.21</v>
      </c>
      <c r="I400" s="178"/>
      <c r="L400" s="174"/>
      <c r="M400" s="179"/>
      <c r="N400" s="180"/>
      <c r="O400" s="180"/>
      <c r="P400" s="180"/>
      <c r="Q400" s="180"/>
      <c r="R400" s="180"/>
      <c r="S400" s="180"/>
      <c r="T400" s="181"/>
      <c r="AT400" s="175" t="s">
        <v>150</v>
      </c>
      <c r="AU400" s="175" t="s">
        <v>141</v>
      </c>
      <c r="AV400" s="14" t="s">
        <v>140</v>
      </c>
      <c r="AW400" s="14" t="s">
        <v>36</v>
      </c>
      <c r="AX400" s="14" t="s">
        <v>22</v>
      </c>
      <c r="AY400" s="175" t="s">
        <v>134</v>
      </c>
    </row>
    <row r="401" spans="1:65" s="2" customFormat="1" ht="16.5" customHeight="1">
      <c r="A401" s="33"/>
      <c r="B401" s="148"/>
      <c r="C401" s="149" t="s">
        <v>436</v>
      </c>
      <c r="D401" s="149" t="s">
        <v>136</v>
      </c>
      <c r="E401" s="150" t="s">
        <v>437</v>
      </c>
      <c r="F401" s="151" t="s">
        <v>438</v>
      </c>
      <c r="G401" s="152" t="s">
        <v>191</v>
      </c>
      <c r="H401" s="153">
        <v>147.05000000000001</v>
      </c>
      <c r="I401" s="154"/>
      <c r="J401" s="155">
        <f>ROUND(I401*H401,2)</f>
        <v>0</v>
      </c>
      <c r="K401" s="151" t="s">
        <v>3</v>
      </c>
      <c r="L401" s="34"/>
      <c r="M401" s="156" t="s">
        <v>3</v>
      </c>
      <c r="N401" s="157" t="s">
        <v>47</v>
      </c>
      <c r="O401" s="54"/>
      <c r="P401" s="158">
        <f>O401*H401</f>
        <v>0</v>
      </c>
      <c r="Q401" s="158">
        <v>1E-3</v>
      </c>
      <c r="R401" s="158">
        <f>Q401*H401</f>
        <v>0.14705000000000001</v>
      </c>
      <c r="S401" s="158">
        <v>0</v>
      </c>
      <c r="T401" s="159">
        <f>S401*H401</f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60" t="s">
        <v>140</v>
      </c>
      <c r="AT401" s="160" t="s">
        <v>136</v>
      </c>
      <c r="AU401" s="160" t="s">
        <v>141</v>
      </c>
      <c r="AY401" s="18" t="s">
        <v>134</v>
      </c>
      <c r="BE401" s="161">
        <f>IF(N401="základní",J401,0)</f>
        <v>0</v>
      </c>
      <c r="BF401" s="161">
        <f>IF(N401="snížená",J401,0)</f>
        <v>0</v>
      </c>
      <c r="BG401" s="161">
        <f>IF(N401="zákl. přenesená",J401,0)</f>
        <v>0</v>
      </c>
      <c r="BH401" s="161">
        <f>IF(N401="sníž. přenesená",J401,0)</f>
        <v>0</v>
      </c>
      <c r="BI401" s="161">
        <f>IF(N401="nulová",J401,0)</f>
        <v>0</v>
      </c>
      <c r="BJ401" s="18" t="s">
        <v>141</v>
      </c>
      <c r="BK401" s="161">
        <f>ROUND(I401*H401,2)</f>
        <v>0</v>
      </c>
      <c r="BL401" s="18" t="s">
        <v>140</v>
      </c>
      <c r="BM401" s="160" t="s">
        <v>439</v>
      </c>
    </row>
    <row r="402" spans="1:65" s="15" customFormat="1" ht="11.25">
      <c r="B402" s="182"/>
      <c r="D402" s="162" t="s">
        <v>150</v>
      </c>
      <c r="E402" s="183" t="s">
        <v>3</v>
      </c>
      <c r="F402" s="184" t="s">
        <v>440</v>
      </c>
      <c r="H402" s="183" t="s">
        <v>3</v>
      </c>
      <c r="I402" s="185"/>
      <c r="L402" s="182"/>
      <c r="M402" s="186"/>
      <c r="N402" s="187"/>
      <c r="O402" s="187"/>
      <c r="P402" s="187"/>
      <c r="Q402" s="187"/>
      <c r="R402" s="187"/>
      <c r="S402" s="187"/>
      <c r="T402" s="188"/>
      <c r="AT402" s="183" t="s">
        <v>150</v>
      </c>
      <c r="AU402" s="183" t="s">
        <v>141</v>
      </c>
      <c r="AV402" s="15" t="s">
        <v>22</v>
      </c>
      <c r="AW402" s="15" t="s">
        <v>36</v>
      </c>
      <c r="AX402" s="15" t="s">
        <v>75</v>
      </c>
      <c r="AY402" s="183" t="s">
        <v>134</v>
      </c>
    </row>
    <row r="403" spans="1:65" s="13" customFormat="1" ht="11.25">
      <c r="B403" s="166"/>
      <c r="D403" s="162" t="s">
        <v>150</v>
      </c>
      <c r="E403" s="167" t="s">
        <v>3</v>
      </c>
      <c r="F403" s="168" t="s">
        <v>441</v>
      </c>
      <c r="H403" s="169">
        <v>73.849999999999994</v>
      </c>
      <c r="I403" s="170"/>
      <c r="L403" s="166"/>
      <c r="M403" s="171"/>
      <c r="N403" s="172"/>
      <c r="O403" s="172"/>
      <c r="P403" s="172"/>
      <c r="Q403" s="172"/>
      <c r="R403" s="172"/>
      <c r="S403" s="172"/>
      <c r="T403" s="173"/>
      <c r="AT403" s="167" t="s">
        <v>150</v>
      </c>
      <c r="AU403" s="167" t="s">
        <v>141</v>
      </c>
      <c r="AV403" s="13" t="s">
        <v>141</v>
      </c>
      <c r="AW403" s="13" t="s">
        <v>36</v>
      </c>
      <c r="AX403" s="13" t="s">
        <v>75</v>
      </c>
      <c r="AY403" s="167" t="s">
        <v>134</v>
      </c>
    </row>
    <row r="404" spans="1:65" s="13" customFormat="1" ht="11.25">
      <c r="B404" s="166"/>
      <c r="D404" s="162" t="s">
        <v>150</v>
      </c>
      <c r="E404" s="167" t="s">
        <v>3</v>
      </c>
      <c r="F404" s="168" t="s">
        <v>442</v>
      </c>
      <c r="H404" s="169">
        <v>16.100000000000001</v>
      </c>
      <c r="I404" s="170"/>
      <c r="L404" s="166"/>
      <c r="M404" s="171"/>
      <c r="N404" s="172"/>
      <c r="O404" s="172"/>
      <c r="P404" s="172"/>
      <c r="Q404" s="172"/>
      <c r="R404" s="172"/>
      <c r="S404" s="172"/>
      <c r="T404" s="173"/>
      <c r="AT404" s="167" t="s">
        <v>150</v>
      </c>
      <c r="AU404" s="167" t="s">
        <v>141</v>
      </c>
      <c r="AV404" s="13" t="s">
        <v>141</v>
      </c>
      <c r="AW404" s="13" t="s">
        <v>36</v>
      </c>
      <c r="AX404" s="13" t="s">
        <v>75</v>
      </c>
      <c r="AY404" s="167" t="s">
        <v>134</v>
      </c>
    </row>
    <row r="405" spans="1:65" s="13" customFormat="1" ht="11.25">
      <c r="B405" s="166"/>
      <c r="D405" s="162" t="s">
        <v>150</v>
      </c>
      <c r="E405" s="167" t="s">
        <v>3</v>
      </c>
      <c r="F405" s="168" t="s">
        <v>443</v>
      </c>
      <c r="H405" s="169">
        <v>7</v>
      </c>
      <c r="I405" s="170"/>
      <c r="L405" s="166"/>
      <c r="M405" s="171"/>
      <c r="N405" s="172"/>
      <c r="O405" s="172"/>
      <c r="P405" s="172"/>
      <c r="Q405" s="172"/>
      <c r="R405" s="172"/>
      <c r="S405" s="172"/>
      <c r="T405" s="173"/>
      <c r="AT405" s="167" t="s">
        <v>150</v>
      </c>
      <c r="AU405" s="167" t="s">
        <v>141</v>
      </c>
      <c r="AV405" s="13" t="s">
        <v>141</v>
      </c>
      <c r="AW405" s="13" t="s">
        <v>36</v>
      </c>
      <c r="AX405" s="13" t="s">
        <v>75</v>
      </c>
      <c r="AY405" s="167" t="s">
        <v>134</v>
      </c>
    </row>
    <row r="406" spans="1:65" s="13" customFormat="1" ht="11.25">
      <c r="B406" s="166"/>
      <c r="D406" s="162" t="s">
        <v>150</v>
      </c>
      <c r="E406" s="167" t="s">
        <v>3</v>
      </c>
      <c r="F406" s="168" t="s">
        <v>444</v>
      </c>
      <c r="H406" s="169">
        <v>37</v>
      </c>
      <c r="I406" s="170"/>
      <c r="L406" s="166"/>
      <c r="M406" s="171"/>
      <c r="N406" s="172"/>
      <c r="O406" s="172"/>
      <c r="P406" s="172"/>
      <c r="Q406" s="172"/>
      <c r="R406" s="172"/>
      <c r="S406" s="172"/>
      <c r="T406" s="173"/>
      <c r="AT406" s="167" t="s">
        <v>150</v>
      </c>
      <c r="AU406" s="167" t="s">
        <v>141</v>
      </c>
      <c r="AV406" s="13" t="s">
        <v>141</v>
      </c>
      <c r="AW406" s="13" t="s">
        <v>36</v>
      </c>
      <c r="AX406" s="13" t="s">
        <v>75</v>
      </c>
      <c r="AY406" s="167" t="s">
        <v>134</v>
      </c>
    </row>
    <row r="407" spans="1:65" s="15" customFormat="1" ht="11.25">
      <c r="B407" s="182"/>
      <c r="D407" s="162" t="s">
        <v>150</v>
      </c>
      <c r="E407" s="183" t="s">
        <v>3</v>
      </c>
      <c r="F407" s="184" t="s">
        <v>445</v>
      </c>
      <c r="H407" s="183" t="s">
        <v>3</v>
      </c>
      <c r="I407" s="185"/>
      <c r="L407" s="182"/>
      <c r="M407" s="186"/>
      <c r="N407" s="187"/>
      <c r="O407" s="187"/>
      <c r="P407" s="187"/>
      <c r="Q407" s="187"/>
      <c r="R407" s="187"/>
      <c r="S407" s="187"/>
      <c r="T407" s="188"/>
      <c r="AT407" s="183" t="s">
        <v>150</v>
      </c>
      <c r="AU407" s="183" t="s">
        <v>141</v>
      </c>
      <c r="AV407" s="15" t="s">
        <v>22</v>
      </c>
      <c r="AW407" s="15" t="s">
        <v>36</v>
      </c>
      <c r="AX407" s="15" t="s">
        <v>75</v>
      </c>
      <c r="AY407" s="183" t="s">
        <v>134</v>
      </c>
    </row>
    <row r="408" spans="1:65" s="13" customFormat="1" ht="11.25">
      <c r="B408" s="166"/>
      <c r="D408" s="162" t="s">
        <v>150</v>
      </c>
      <c r="E408" s="167" t="s">
        <v>3</v>
      </c>
      <c r="F408" s="168" t="s">
        <v>446</v>
      </c>
      <c r="H408" s="169">
        <v>13.1</v>
      </c>
      <c r="I408" s="170"/>
      <c r="L408" s="166"/>
      <c r="M408" s="171"/>
      <c r="N408" s="172"/>
      <c r="O408" s="172"/>
      <c r="P408" s="172"/>
      <c r="Q408" s="172"/>
      <c r="R408" s="172"/>
      <c r="S408" s="172"/>
      <c r="T408" s="173"/>
      <c r="AT408" s="167" t="s">
        <v>150</v>
      </c>
      <c r="AU408" s="167" t="s">
        <v>141</v>
      </c>
      <c r="AV408" s="13" t="s">
        <v>141</v>
      </c>
      <c r="AW408" s="13" t="s">
        <v>36</v>
      </c>
      <c r="AX408" s="13" t="s">
        <v>75</v>
      </c>
      <c r="AY408" s="167" t="s">
        <v>134</v>
      </c>
    </row>
    <row r="409" spans="1:65" s="14" customFormat="1" ht="11.25">
      <c r="B409" s="174"/>
      <c r="D409" s="162" t="s">
        <v>150</v>
      </c>
      <c r="E409" s="175" t="s">
        <v>3</v>
      </c>
      <c r="F409" s="176" t="s">
        <v>154</v>
      </c>
      <c r="H409" s="177">
        <v>147.05000000000001</v>
      </c>
      <c r="I409" s="178"/>
      <c r="L409" s="174"/>
      <c r="M409" s="179"/>
      <c r="N409" s="180"/>
      <c r="O409" s="180"/>
      <c r="P409" s="180"/>
      <c r="Q409" s="180"/>
      <c r="R409" s="180"/>
      <c r="S409" s="180"/>
      <c r="T409" s="181"/>
      <c r="AT409" s="175" t="s">
        <v>150</v>
      </c>
      <c r="AU409" s="175" t="s">
        <v>141</v>
      </c>
      <c r="AV409" s="14" t="s">
        <v>140</v>
      </c>
      <c r="AW409" s="14" t="s">
        <v>36</v>
      </c>
      <c r="AX409" s="14" t="s">
        <v>22</v>
      </c>
      <c r="AY409" s="175" t="s">
        <v>134</v>
      </c>
    </row>
    <row r="410" spans="1:65" s="2" customFormat="1" ht="16.5" customHeight="1">
      <c r="A410" s="33"/>
      <c r="B410" s="148"/>
      <c r="C410" s="149" t="s">
        <v>447</v>
      </c>
      <c r="D410" s="149" t="s">
        <v>136</v>
      </c>
      <c r="E410" s="150" t="s">
        <v>448</v>
      </c>
      <c r="F410" s="151" t="s">
        <v>449</v>
      </c>
      <c r="G410" s="152" t="s">
        <v>191</v>
      </c>
      <c r="H410" s="153">
        <v>55</v>
      </c>
      <c r="I410" s="154"/>
      <c r="J410" s="155">
        <f>ROUND(I410*H410,2)</f>
        <v>0</v>
      </c>
      <c r="K410" s="151" t="s">
        <v>3</v>
      </c>
      <c r="L410" s="34"/>
      <c r="M410" s="156" t="s">
        <v>3</v>
      </c>
      <c r="N410" s="157" t="s">
        <v>47</v>
      </c>
      <c r="O410" s="54"/>
      <c r="P410" s="158">
        <f>O410*H410</f>
        <v>0</v>
      </c>
      <c r="Q410" s="158">
        <v>1E-3</v>
      </c>
      <c r="R410" s="158">
        <f>Q410*H410</f>
        <v>5.5E-2</v>
      </c>
      <c r="S410" s="158">
        <v>0</v>
      </c>
      <c r="T410" s="159">
        <f>S410*H410</f>
        <v>0</v>
      </c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R410" s="160" t="s">
        <v>140</v>
      </c>
      <c r="AT410" s="160" t="s">
        <v>136</v>
      </c>
      <c r="AU410" s="160" t="s">
        <v>141</v>
      </c>
      <c r="AY410" s="18" t="s">
        <v>134</v>
      </c>
      <c r="BE410" s="161">
        <f>IF(N410="základní",J410,0)</f>
        <v>0</v>
      </c>
      <c r="BF410" s="161">
        <f>IF(N410="snížená",J410,0)</f>
        <v>0</v>
      </c>
      <c r="BG410" s="161">
        <f>IF(N410="zákl. přenesená",J410,0)</f>
        <v>0</v>
      </c>
      <c r="BH410" s="161">
        <f>IF(N410="sníž. přenesená",J410,0)</f>
        <v>0</v>
      </c>
      <c r="BI410" s="161">
        <f>IF(N410="nulová",J410,0)</f>
        <v>0</v>
      </c>
      <c r="BJ410" s="18" t="s">
        <v>141</v>
      </c>
      <c r="BK410" s="161">
        <f>ROUND(I410*H410,2)</f>
        <v>0</v>
      </c>
      <c r="BL410" s="18" t="s">
        <v>140</v>
      </c>
      <c r="BM410" s="160" t="s">
        <v>450</v>
      </c>
    </row>
    <row r="411" spans="1:65" s="13" customFormat="1" ht="11.25">
      <c r="B411" s="166"/>
      <c r="D411" s="162" t="s">
        <v>150</v>
      </c>
      <c r="E411" s="167" t="s">
        <v>3</v>
      </c>
      <c r="F411" s="168" t="s">
        <v>451</v>
      </c>
      <c r="H411" s="169">
        <v>55</v>
      </c>
      <c r="I411" s="170"/>
      <c r="L411" s="166"/>
      <c r="M411" s="171"/>
      <c r="N411" s="172"/>
      <c r="O411" s="172"/>
      <c r="P411" s="172"/>
      <c r="Q411" s="172"/>
      <c r="R411" s="172"/>
      <c r="S411" s="172"/>
      <c r="T411" s="173"/>
      <c r="AT411" s="167" t="s">
        <v>150</v>
      </c>
      <c r="AU411" s="167" t="s">
        <v>141</v>
      </c>
      <c r="AV411" s="13" t="s">
        <v>141</v>
      </c>
      <c r="AW411" s="13" t="s">
        <v>36</v>
      </c>
      <c r="AX411" s="13" t="s">
        <v>22</v>
      </c>
      <c r="AY411" s="167" t="s">
        <v>134</v>
      </c>
    </row>
    <row r="412" spans="1:65" s="2" customFormat="1" ht="16.5" customHeight="1">
      <c r="A412" s="33"/>
      <c r="B412" s="148"/>
      <c r="C412" s="149" t="s">
        <v>452</v>
      </c>
      <c r="D412" s="149" t="s">
        <v>136</v>
      </c>
      <c r="E412" s="150" t="s">
        <v>453</v>
      </c>
      <c r="F412" s="151" t="s">
        <v>454</v>
      </c>
      <c r="G412" s="152" t="s">
        <v>191</v>
      </c>
      <c r="H412" s="153">
        <v>111</v>
      </c>
      <c r="I412" s="154"/>
      <c r="J412" s="155">
        <f>ROUND(I412*H412,2)</f>
        <v>0</v>
      </c>
      <c r="K412" s="151" t="s">
        <v>146</v>
      </c>
      <c r="L412" s="34"/>
      <c r="M412" s="156" t="s">
        <v>3</v>
      </c>
      <c r="N412" s="157" t="s">
        <v>47</v>
      </c>
      <c r="O412" s="54"/>
      <c r="P412" s="158">
        <f>O412*H412</f>
        <v>0</v>
      </c>
      <c r="Q412" s="158">
        <v>6.0000000000000002E-5</v>
      </c>
      <c r="R412" s="158">
        <f>Q412*H412</f>
        <v>6.6600000000000001E-3</v>
      </c>
      <c r="S412" s="158">
        <v>0</v>
      </c>
      <c r="T412" s="159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60" t="s">
        <v>140</v>
      </c>
      <c r="AT412" s="160" t="s">
        <v>136</v>
      </c>
      <c r="AU412" s="160" t="s">
        <v>141</v>
      </c>
      <c r="AY412" s="18" t="s">
        <v>134</v>
      </c>
      <c r="BE412" s="161">
        <f>IF(N412="základní",J412,0)</f>
        <v>0</v>
      </c>
      <c r="BF412" s="161">
        <f>IF(N412="snížená",J412,0)</f>
        <v>0</v>
      </c>
      <c r="BG412" s="161">
        <f>IF(N412="zákl. přenesená",J412,0)</f>
        <v>0</v>
      </c>
      <c r="BH412" s="161">
        <f>IF(N412="sníž. přenesená",J412,0)</f>
        <v>0</v>
      </c>
      <c r="BI412" s="161">
        <f>IF(N412="nulová",J412,0)</f>
        <v>0</v>
      </c>
      <c r="BJ412" s="18" t="s">
        <v>141</v>
      </c>
      <c r="BK412" s="161">
        <f>ROUND(I412*H412,2)</f>
        <v>0</v>
      </c>
      <c r="BL412" s="18" t="s">
        <v>140</v>
      </c>
      <c r="BM412" s="160" t="s">
        <v>455</v>
      </c>
    </row>
    <row r="413" spans="1:65" s="2" customFormat="1" ht="11.25">
      <c r="A413" s="33"/>
      <c r="B413" s="34"/>
      <c r="C413" s="33"/>
      <c r="D413" s="162" t="s">
        <v>148</v>
      </c>
      <c r="E413" s="33"/>
      <c r="F413" s="163" t="s">
        <v>456</v>
      </c>
      <c r="G413" s="33"/>
      <c r="H413" s="33"/>
      <c r="I413" s="88"/>
      <c r="J413" s="33"/>
      <c r="K413" s="33"/>
      <c r="L413" s="34"/>
      <c r="M413" s="164"/>
      <c r="N413" s="165"/>
      <c r="O413" s="54"/>
      <c r="P413" s="54"/>
      <c r="Q413" s="54"/>
      <c r="R413" s="54"/>
      <c r="S413" s="54"/>
      <c r="T413" s="55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T413" s="18" t="s">
        <v>148</v>
      </c>
      <c r="AU413" s="18" t="s">
        <v>141</v>
      </c>
    </row>
    <row r="414" spans="1:65" s="13" customFormat="1" ht="11.25">
      <c r="B414" s="166"/>
      <c r="D414" s="162" t="s">
        <v>150</v>
      </c>
      <c r="E414" s="167" t="s">
        <v>3</v>
      </c>
      <c r="F414" s="168" t="s">
        <v>457</v>
      </c>
      <c r="H414" s="169">
        <v>111</v>
      </c>
      <c r="I414" s="170"/>
      <c r="L414" s="166"/>
      <c r="M414" s="171"/>
      <c r="N414" s="172"/>
      <c r="O414" s="172"/>
      <c r="P414" s="172"/>
      <c r="Q414" s="172"/>
      <c r="R414" s="172"/>
      <c r="S414" s="172"/>
      <c r="T414" s="173"/>
      <c r="AT414" s="167" t="s">
        <v>150</v>
      </c>
      <c r="AU414" s="167" t="s">
        <v>141</v>
      </c>
      <c r="AV414" s="13" t="s">
        <v>141</v>
      </c>
      <c r="AW414" s="13" t="s">
        <v>36</v>
      </c>
      <c r="AX414" s="13" t="s">
        <v>22</v>
      </c>
      <c r="AY414" s="167" t="s">
        <v>134</v>
      </c>
    </row>
    <row r="415" spans="1:65" s="2" customFormat="1" ht="16.5" customHeight="1">
      <c r="A415" s="33"/>
      <c r="B415" s="148"/>
      <c r="C415" s="189" t="s">
        <v>458</v>
      </c>
      <c r="D415" s="189" t="s">
        <v>459</v>
      </c>
      <c r="E415" s="190" t="s">
        <v>460</v>
      </c>
      <c r="F415" s="191" t="s">
        <v>461</v>
      </c>
      <c r="G415" s="192" t="s">
        <v>191</v>
      </c>
      <c r="H415" s="193">
        <v>93.45</v>
      </c>
      <c r="I415" s="194"/>
      <c r="J415" s="195">
        <f>ROUND(I415*H415,2)</f>
        <v>0</v>
      </c>
      <c r="K415" s="191" t="s">
        <v>3</v>
      </c>
      <c r="L415" s="196"/>
      <c r="M415" s="197" t="s">
        <v>3</v>
      </c>
      <c r="N415" s="198" t="s">
        <v>47</v>
      </c>
      <c r="O415" s="54"/>
      <c r="P415" s="158">
        <f>O415*H415</f>
        <v>0</v>
      </c>
      <c r="Q415" s="158">
        <v>0</v>
      </c>
      <c r="R415" s="158">
        <f>Q415*H415</f>
        <v>0</v>
      </c>
      <c r="S415" s="158">
        <v>0</v>
      </c>
      <c r="T415" s="159">
        <f>S415*H415</f>
        <v>0</v>
      </c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R415" s="160" t="s">
        <v>188</v>
      </c>
      <c r="AT415" s="160" t="s">
        <v>459</v>
      </c>
      <c r="AU415" s="160" t="s">
        <v>141</v>
      </c>
      <c r="AY415" s="18" t="s">
        <v>134</v>
      </c>
      <c r="BE415" s="161">
        <f>IF(N415="základní",J415,0)</f>
        <v>0</v>
      </c>
      <c r="BF415" s="161">
        <f>IF(N415="snížená",J415,0)</f>
        <v>0</v>
      </c>
      <c r="BG415" s="161">
        <f>IF(N415="zákl. přenesená",J415,0)</f>
        <v>0</v>
      </c>
      <c r="BH415" s="161">
        <f>IF(N415="sníž. přenesená",J415,0)</f>
        <v>0</v>
      </c>
      <c r="BI415" s="161">
        <f>IF(N415="nulová",J415,0)</f>
        <v>0</v>
      </c>
      <c r="BJ415" s="18" t="s">
        <v>141</v>
      </c>
      <c r="BK415" s="161">
        <f>ROUND(I415*H415,2)</f>
        <v>0</v>
      </c>
      <c r="BL415" s="18" t="s">
        <v>140</v>
      </c>
      <c r="BM415" s="160" t="s">
        <v>462</v>
      </c>
    </row>
    <row r="416" spans="1:65" s="13" customFormat="1" ht="11.25">
      <c r="B416" s="166"/>
      <c r="D416" s="162" t="s">
        <v>150</v>
      </c>
      <c r="E416" s="167" t="s">
        <v>3</v>
      </c>
      <c r="F416" s="168" t="s">
        <v>463</v>
      </c>
      <c r="H416" s="169">
        <v>79</v>
      </c>
      <c r="I416" s="170"/>
      <c r="L416" s="166"/>
      <c r="M416" s="171"/>
      <c r="N416" s="172"/>
      <c r="O416" s="172"/>
      <c r="P416" s="172"/>
      <c r="Q416" s="172"/>
      <c r="R416" s="172"/>
      <c r="S416" s="172"/>
      <c r="T416" s="173"/>
      <c r="AT416" s="167" t="s">
        <v>150</v>
      </c>
      <c r="AU416" s="167" t="s">
        <v>141</v>
      </c>
      <c r="AV416" s="13" t="s">
        <v>141</v>
      </c>
      <c r="AW416" s="13" t="s">
        <v>36</v>
      </c>
      <c r="AX416" s="13" t="s">
        <v>75</v>
      </c>
      <c r="AY416" s="167" t="s">
        <v>134</v>
      </c>
    </row>
    <row r="417" spans="1:65" s="13" customFormat="1" ht="11.25">
      <c r="B417" s="166"/>
      <c r="D417" s="162" t="s">
        <v>150</v>
      </c>
      <c r="E417" s="167" t="s">
        <v>3</v>
      </c>
      <c r="F417" s="168" t="s">
        <v>464</v>
      </c>
      <c r="H417" s="169">
        <v>10</v>
      </c>
      <c r="I417" s="170"/>
      <c r="L417" s="166"/>
      <c r="M417" s="171"/>
      <c r="N417" s="172"/>
      <c r="O417" s="172"/>
      <c r="P417" s="172"/>
      <c r="Q417" s="172"/>
      <c r="R417" s="172"/>
      <c r="S417" s="172"/>
      <c r="T417" s="173"/>
      <c r="AT417" s="167" t="s">
        <v>150</v>
      </c>
      <c r="AU417" s="167" t="s">
        <v>141</v>
      </c>
      <c r="AV417" s="13" t="s">
        <v>141</v>
      </c>
      <c r="AW417" s="13" t="s">
        <v>36</v>
      </c>
      <c r="AX417" s="13" t="s">
        <v>75</v>
      </c>
      <c r="AY417" s="167" t="s">
        <v>134</v>
      </c>
    </row>
    <row r="418" spans="1:65" s="14" customFormat="1" ht="11.25">
      <c r="B418" s="174"/>
      <c r="D418" s="162" t="s">
        <v>150</v>
      </c>
      <c r="E418" s="175" t="s">
        <v>3</v>
      </c>
      <c r="F418" s="176" t="s">
        <v>154</v>
      </c>
      <c r="H418" s="177">
        <v>89</v>
      </c>
      <c r="I418" s="178"/>
      <c r="L418" s="174"/>
      <c r="M418" s="179"/>
      <c r="N418" s="180"/>
      <c r="O418" s="180"/>
      <c r="P418" s="180"/>
      <c r="Q418" s="180"/>
      <c r="R418" s="180"/>
      <c r="S418" s="180"/>
      <c r="T418" s="181"/>
      <c r="AT418" s="175" t="s">
        <v>150</v>
      </c>
      <c r="AU418" s="175" t="s">
        <v>141</v>
      </c>
      <c r="AV418" s="14" t="s">
        <v>140</v>
      </c>
      <c r="AW418" s="14" t="s">
        <v>36</v>
      </c>
      <c r="AX418" s="14" t="s">
        <v>75</v>
      </c>
      <c r="AY418" s="175" t="s">
        <v>134</v>
      </c>
    </row>
    <row r="419" spans="1:65" s="13" customFormat="1" ht="11.25">
      <c r="B419" s="166"/>
      <c r="D419" s="162" t="s">
        <v>150</v>
      </c>
      <c r="E419" s="167" t="s">
        <v>3</v>
      </c>
      <c r="F419" s="168" t="s">
        <v>465</v>
      </c>
      <c r="H419" s="169">
        <v>93.45</v>
      </c>
      <c r="I419" s="170"/>
      <c r="L419" s="166"/>
      <c r="M419" s="171"/>
      <c r="N419" s="172"/>
      <c r="O419" s="172"/>
      <c r="P419" s="172"/>
      <c r="Q419" s="172"/>
      <c r="R419" s="172"/>
      <c r="S419" s="172"/>
      <c r="T419" s="173"/>
      <c r="AT419" s="167" t="s">
        <v>150</v>
      </c>
      <c r="AU419" s="167" t="s">
        <v>141</v>
      </c>
      <c r="AV419" s="13" t="s">
        <v>141</v>
      </c>
      <c r="AW419" s="13" t="s">
        <v>36</v>
      </c>
      <c r="AX419" s="13" t="s">
        <v>22</v>
      </c>
      <c r="AY419" s="167" t="s">
        <v>134</v>
      </c>
    </row>
    <row r="420" spans="1:65" s="2" customFormat="1" ht="16.5" customHeight="1">
      <c r="A420" s="33"/>
      <c r="B420" s="148"/>
      <c r="C420" s="189" t="s">
        <v>466</v>
      </c>
      <c r="D420" s="189" t="s">
        <v>459</v>
      </c>
      <c r="E420" s="190" t="s">
        <v>467</v>
      </c>
      <c r="F420" s="191" t="s">
        <v>468</v>
      </c>
      <c r="G420" s="192" t="s">
        <v>191</v>
      </c>
      <c r="H420" s="193">
        <v>21</v>
      </c>
      <c r="I420" s="194"/>
      <c r="J420" s="195">
        <f>ROUND(I420*H420,2)</f>
        <v>0</v>
      </c>
      <c r="K420" s="191" t="s">
        <v>3</v>
      </c>
      <c r="L420" s="196"/>
      <c r="M420" s="197" t="s">
        <v>3</v>
      </c>
      <c r="N420" s="198" t="s">
        <v>47</v>
      </c>
      <c r="O420" s="54"/>
      <c r="P420" s="158">
        <f>O420*H420</f>
        <v>0</v>
      </c>
      <c r="Q420" s="158">
        <v>0</v>
      </c>
      <c r="R420" s="158">
        <f>Q420*H420</f>
        <v>0</v>
      </c>
      <c r="S420" s="158">
        <v>0</v>
      </c>
      <c r="T420" s="159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0" t="s">
        <v>188</v>
      </c>
      <c r="AT420" s="160" t="s">
        <v>459</v>
      </c>
      <c r="AU420" s="160" t="s">
        <v>141</v>
      </c>
      <c r="AY420" s="18" t="s">
        <v>134</v>
      </c>
      <c r="BE420" s="161">
        <f>IF(N420="základní",J420,0)</f>
        <v>0</v>
      </c>
      <c r="BF420" s="161">
        <f>IF(N420="snížená",J420,0)</f>
        <v>0</v>
      </c>
      <c r="BG420" s="161">
        <f>IF(N420="zákl. přenesená",J420,0)</f>
        <v>0</v>
      </c>
      <c r="BH420" s="161">
        <f>IF(N420="sníž. přenesená",J420,0)</f>
        <v>0</v>
      </c>
      <c r="BI420" s="161">
        <f>IF(N420="nulová",J420,0)</f>
        <v>0</v>
      </c>
      <c r="BJ420" s="18" t="s">
        <v>141</v>
      </c>
      <c r="BK420" s="161">
        <f>ROUND(I420*H420,2)</f>
        <v>0</v>
      </c>
      <c r="BL420" s="18" t="s">
        <v>140</v>
      </c>
      <c r="BM420" s="160" t="s">
        <v>469</v>
      </c>
    </row>
    <row r="421" spans="1:65" s="13" customFormat="1" ht="11.25">
      <c r="B421" s="166"/>
      <c r="D421" s="162" t="s">
        <v>150</v>
      </c>
      <c r="E421" s="167" t="s">
        <v>3</v>
      </c>
      <c r="F421" s="168" t="s">
        <v>470</v>
      </c>
      <c r="H421" s="169">
        <v>21</v>
      </c>
      <c r="I421" s="170"/>
      <c r="L421" s="166"/>
      <c r="M421" s="171"/>
      <c r="N421" s="172"/>
      <c r="O421" s="172"/>
      <c r="P421" s="172"/>
      <c r="Q421" s="172"/>
      <c r="R421" s="172"/>
      <c r="S421" s="172"/>
      <c r="T421" s="173"/>
      <c r="AT421" s="167" t="s">
        <v>150</v>
      </c>
      <c r="AU421" s="167" t="s">
        <v>141</v>
      </c>
      <c r="AV421" s="13" t="s">
        <v>141</v>
      </c>
      <c r="AW421" s="13" t="s">
        <v>36</v>
      </c>
      <c r="AX421" s="13" t="s">
        <v>22</v>
      </c>
      <c r="AY421" s="167" t="s">
        <v>134</v>
      </c>
    </row>
    <row r="422" spans="1:65" s="2" customFormat="1" ht="16.5" customHeight="1">
      <c r="A422" s="33"/>
      <c r="B422" s="148"/>
      <c r="C422" s="189" t="s">
        <v>471</v>
      </c>
      <c r="D422" s="189" t="s">
        <v>459</v>
      </c>
      <c r="E422" s="190" t="s">
        <v>472</v>
      </c>
      <c r="F422" s="191" t="s">
        <v>473</v>
      </c>
      <c r="G422" s="192" t="s">
        <v>191</v>
      </c>
      <c r="H422" s="193">
        <v>2.1</v>
      </c>
      <c r="I422" s="194"/>
      <c r="J422" s="195">
        <f>ROUND(I422*H422,2)</f>
        <v>0</v>
      </c>
      <c r="K422" s="191" t="s">
        <v>3</v>
      </c>
      <c r="L422" s="196"/>
      <c r="M422" s="197" t="s">
        <v>3</v>
      </c>
      <c r="N422" s="198" t="s">
        <v>47</v>
      </c>
      <c r="O422" s="54"/>
      <c r="P422" s="158">
        <f>O422*H422</f>
        <v>0</v>
      </c>
      <c r="Q422" s="158">
        <v>0</v>
      </c>
      <c r="R422" s="158">
        <f>Q422*H422</f>
        <v>0</v>
      </c>
      <c r="S422" s="158">
        <v>0</v>
      </c>
      <c r="T422" s="159">
        <f>S422*H422</f>
        <v>0</v>
      </c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R422" s="160" t="s">
        <v>188</v>
      </c>
      <c r="AT422" s="160" t="s">
        <v>459</v>
      </c>
      <c r="AU422" s="160" t="s">
        <v>141</v>
      </c>
      <c r="AY422" s="18" t="s">
        <v>134</v>
      </c>
      <c r="BE422" s="161">
        <f>IF(N422="základní",J422,0)</f>
        <v>0</v>
      </c>
      <c r="BF422" s="161">
        <f>IF(N422="snížená",J422,0)</f>
        <v>0</v>
      </c>
      <c r="BG422" s="161">
        <f>IF(N422="zákl. přenesená",J422,0)</f>
        <v>0</v>
      </c>
      <c r="BH422" s="161">
        <f>IF(N422="sníž. přenesená",J422,0)</f>
        <v>0</v>
      </c>
      <c r="BI422" s="161">
        <f>IF(N422="nulová",J422,0)</f>
        <v>0</v>
      </c>
      <c r="BJ422" s="18" t="s">
        <v>141</v>
      </c>
      <c r="BK422" s="161">
        <f>ROUND(I422*H422,2)</f>
        <v>0</v>
      </c>
      <c r="BL422" s="18" t="s">
        <v>140</v>
      </c>
      <c r="BM422" s="160" t="s">
        <v>474</v>
      </c>
    </row>
    <row r="423" spans="1:65" s="13" customFormat="1" ht="11.25">
      <c r="B423" s="166"/>
      <c r="D423" s="162" t="s">
        <v>150</v>
      </c>
      <c r="E423" s="167" t="s">
        <v>3</v>
      </c>
      <c r="F423" s="168" t="s">
        <v>475</v>
      </c>
      <c r="H423" s="169">
        <v>2.1</v>
      </c>
      <c r="I423" s="170"/>
      <c r="L423" s="166"/>
      <c r="M423" s="171"/>
      <c r="N423" s="172"/>
      <c r="O423" s="172"/>
      <c r="P423" s="172"/>
      <c r="Q423" s="172"/>
      <c r="R423" s="172"/>
      <c r="S423" s="172"/>
      <c r="T423" s="173"/>
      <c r="AT423" s="167" t="s">
        <v>150</v>
      </c>
      <c r="AU423" s="167" t="s">
        <v>141</v>
      </c>
      <c r="AV423" s="13" t="s">
        <v>141</v>
      </c>
      <c r="AW423" s="13" t="s">
        <v>36</v>
      </c>
      <c r="AX423" s="13" t="s">
        <v>22</v>
      </c>
      <c r="AY423" s="167" t="s">
        <v>134</v>
      </c>
    </row>
    <row r="424" spans="1:65" s="2" customFormat="1" ht="16.5" customHeight="1">
      <c r="A424" s="33"/>
      <c r="B424" s="148"/>
      <c r="C424" s="149" t="s">
        <v>476</v>
      </c>
      <c r="D424" s="149" t="s">
        <v>136</v>
      </c>
      <c r="E424" s="150" t="s">
        <v>477</v>
      </c>
      <c r="F424" s="151" t="s">
        <v>478</v>
      </c>
      <c r="G424" s="152" t="s">
        <v>191</v>
      </c>
      <c r="H424" s="153">
        <v>591.4</v>
      </c>
      <c r="I424" s="154"/>
      <c r="J424" s="155">
        <f>ROUND(I424*H424,2)</f>
        <v>0</v>
      </c>
      <c r="K424" s="151" t="s">
        <v>146</v>
      </c>
      <c r="L424" s="34"/>
      <c r="M424" s="156" t="s">
        <v>3</v>
      </c>
      <c r="N424" s="157" t="s">
        <v>47</v>
      </c>
      <c r="O424" s="54"/>
      <c r="P424" s="158">
        <f>O424*H424</f>
        <v>0</v>
      </c>
      <c r="Q424" s="158">
        <v>2.5000000000000001E-4</v>
      </c>
      <c r="R424" s="158">
        <f>Q424*H424</f>
        <v>0.14785000000000001</v>
      </c>
      <c r="S424" s="158">
        <v>0</v>
      </c>
      <c r="T424" s="159">
        <f>S424*H424</f>
        <v>0</v>
      </c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R424" s="160" t="s">
        <v>140</v>
      </c>
      <c r="AT424" s="160" t="s">
        <v>136</v>
      </c>
      <c r="AU424" s="160" t="s">
        <v>141</v>
      </c>
      <c r="AY424" s="18" t="s">
        <v>134</v>
      </c>
      <c r="BE424" s="161">
        <f>IF(N424="základní",J424,0)</f>
        <v>0</v>
      </c>
      <c r="BF424" s="161">
        <f>IF(N424="snížená",J424,0)</f>
        <v>0</v>
      </c>
      <c r="BG424" s="161">
        <f>IF(N424="zákl. přenesená",J424,0)</f>
        <v>0</v>
      </c>
      <c r="BH424" s="161">
        <f>IF(N424="sníž. přenesená",J424,0)</f>
        <v>0</v>
      </c>
      <c r="BI424" s="161">
        <f>IF(N424="nulová",J424,0)</f>
        <v>0</v>
      </c>
      <c r="BJ424" s="18" t="s">
        <v>141</v>
      </c>
      <c r="BK424" s="161">
        <f>ROUND(I424*H424,2)</f>
        <v>0</v>
      </c>
      <c r="BL424" s="18" t="s">
        <v>140</v>
      </c>
      <c r="BM424" s="160" t="s">
        <v>479</v>
      </c>
    </row>
    <row r="425" spans="1:65" s="2" customFormat="1" ht="11.25">
      <c r="A425" s="33"/>
      <c r="B425" s="34"/>
      <c r="C425" s="33"/>
      <c r="D425" s="162" t="s">
        <v>148</v>
      </c>
      <c r="E425" s="33"/>
      <c r="F425" s="163" t="s">
        <v>480</v>
      </c>
      <c r="G425" s="33"/>
      <c r="H425" s="33"/>
      <c r="I425" s="88"/>
      <c r="J425" s="33"/>
      <c r="K425" s="33"/>
      <c r="L425" s="34"/>
      <c r="M425" s="164"/>
      <c r="N425" s="165"/>
      <c r="O425" s="54"/>
      <c r="P425" s="54"/>
      <c r="Q425" s="54"/>
      <c r="R425" s="54"/>
      <c r="S425" s="54"/>
      <c r="T425" s="55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T425" s="18" t="s">
        <v>148</v>
      </c>
      <c r="AU425" s="18" t="s">
        <v>141</v>
      </c>
    </row>
    <row r="426" spans="1:65" s="13" customFormat="1" ht="11.25">
      <c r="B426" s="166"/>
      <c r="D426" s="162" t="s">
        <v>150</v>
      </c>
      <c r="E426" s="167" t="s">
        <v>3</v>
      </c>
      <c r="F426" s="168" t="s">
        <v>481</v>
      </c>
      <c r="H426" s="169">
        <v>591.4</v>
      </c>
      <c r="I426" s="170"/>
      <c r="L426" s="166"/>
      <c r="M426" s="171"/>
      <c r="N426" s="172"/>
      <c r="O426" s="172"/>
      <c r="P426" s="172"/>
      <c r="Q426" s="172"/>
      <c r="R426" s="172"/>
      <c r="S426" s="172"/>
      <c r="T426" s="173"/>
      <c r="AT426" s="167" t="s">
        <v>150</v>
      </c>
      <c r="AU426" s="167" t="s">
        <v>141</v>
      </c>
      <c r="AV426" s="13" t="s">
        <v>141</v>
      </c>
      <c r="AW426" s="13" t="s">
        <v>36</v>
      </c>
      <c r="AX426" s="13" t="s">
        <v>22</v>
      </c>
      <c r="AY426" s="167" t="s">
        <v>134</v>
      </c>
    </row>
    <row r="427" spans="1:65" s="2" customFormat="1" ht="16.5" customHeight="1">
      <c r="A427" s="33"/>
      <c r="B427" s="148"/>
      <c r="C427" s="189" t="s">
        <v>482</v>
      </c>
      <c r="D427" s="189" t="s">
        <v>459</v>
      </c>
      <c r="E427" s="190" t="s">
        <v>483</v>
      </c>
      <c r="F427" s="191" t="s">
        <v>484</v>
      </c>
      <c r="G427" s="192" t="s">
        <v>191</v>
      </c>
      <c r="H427" s="193">
        <v>68.355000000000004</v>
      </c>
      <c r="I427" s="194"/>
      <c r="J427" s="195">
        <f>ROUND(I427*H427,2)</f>
        <v>0</v>
      </c>
      <c r="K427" s="191" t="s">
        <v>3</v>
      </c>
      <c r="L427" s="196"/>
      <c r="M427" s="197" t="s">
        <v>3</v>
      </c>
      <c r="N427" s="198" t="s">
        <v>47</v>
      </c>
      <c r="O427" s="54"/>
      <c r="P427" s="158">
        <f>O427*H427</f>
        <v>0</v>
      </c>
      <c r="Q427" s="158">
        <v>0</v>
      </c>
      <c r="R427" s="158">
        <f>Q427*H427</f>
        <v>0</v>
      </c>
      <c r="S427" s="158">
        <v>0</v>
      </c>
      <c r="T427" s="159">
        <f>S427*H427</f>
        <v>0</v>
      </c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R427" s="160" t="s">
        <v>188</v>
      </c>
      <c r="AT427" s="160" t="s">
        <v>459</v>
      </c>
      <c r="AU427" s="160" t="s">
        <v>141</v>
      </c>
      <c r="AY427" s="18" t="s">
        <v>134</v>
      </c>
      <c r="BE427" s="161">
        <f>IF(N427="základní",J427,0)</f>
        <v>0</v>
      </c>
      <c r="BF427" s="161">
        <f>IF(N427="snížená",J427,0)</f>
        <v>0</v>
      </c>
      <c r="BG427" s="161">
        <f>IF(N427="zákl. přenesená",J427,0)</f>
        <v>0</v>
      </c>
      <c r="BH427" s="161">
        <f>IF(N427="sníž. přenesená",J427,0)</f>
        <v>0</v>
      </c>
      <c r="BI427" s="161">
        <f>IF(N427="nulová",J427,0)</f>
        <v>0</v>
      </c>
      <c r="BJ427" s="18" t="s">
        <v>141</v>
      </c>
      <c r="BK427" s="161">
        <f>ROUND(I427*H427,2)</f>
        <v>0</v>
      </c>
      <c r="BL427" s="18" t="s">
        <v>140</v>
      </c>
      <c r="BM427" s="160" t="s">
        <v>485</v>
      </c>
    </row>
    <row r="428" spans="1:65" s="13" customFormat="1" ht="11.25">
      <c r="B428" s="166"/>
      <c r="D428" s="162" t="s">
        <v>150</v>
      </c>
      <c r="E428" s="167" t="s">
        <v>3</v>
      </c>
      <c r="F428" s="168" t="s">
        <v>486</v>
      </c>
      <c r="H428" s="169">
        <v>2.4</v>
      </c>
      <c r="I428" s="170"/>
      <c r="L428" s="166"/>
      <c r="M428" s="171"/>
      <c r="N428" s="172"/>
      <c r="O428" s="172"/>
      <c r="P428" s="172"/>
      <c r="Q428" s="172"/>
      <c r="R428" s="172"/>
      <c r="S428" s="172"/>
      <c r="T428" s="173"/>
      <c r="AT428" s="167" t="s">
        <v>150</v>
      </c>
      <c r="AU428" s="167" t="s">
        <v>141</v>
      </c>
      <c r="AV428" s="13" t="s">
        <v>141</v>
      </c>
      <c r="AW428" s="13" t="s">
        <v>36</v>
      </c>
      <c r="AX428" s="13" t="s">
        <v>75</v>
      </c>
      <c r="AY428" s="167" t="s">
        <v>134</v>
      </c>
    </row>
    <row r="429" spans="1:65" s="13" customFormat="1" ht="11.25">
      <c r="B429" s="166"/>
      <c r="D429" s="162" t="s">
        <v>150</v>
      </c>
      <c r="E429" s="167" t="s">
        <v>3</v>
      </c>
      <c r="F429" s="168" t="s">
        <v>487</v>
      </c>
      <c r="H429" s="169">
        <v>0.8</v>
      </c>
      <c r="I429" s="170"/>
      <c r="L429" s="166"/>
      <c r="M429" s="171"/>
      <c r="N429" s="172"/>
      <c r="O429" s="172"/>
      <c r="P429" s="172"/>
      <c r="Q429" s="172"/>
      <c r="R429" s="172"/>
      <c r="S429" s="172"/>
      <c r="T429" s="173"/>
      <c r="AT429" s="167" t="s">
        <v>150</v>
      </c>
      <c r="AU429" s="167" t="s">
        <v>141</v>
      </c>
      <c r="AV429" s="13" t="s">
        <v>141</v>
      </c>
      <c r="AW429" s="13" t="s">
        <v>36</v>
      </c>
      <c r="AX429" s="13" t="s">
        <v>75</v>
      </c>
      <c r="AY429" s="167" t="s">
        <v>134</v>
      </c>
    </row>
    <row r="430" spans="1:65" s="13" customFormat="1" ht="11.25">
      <c r="B430" s="166"/>
      <c r="D430" s="162" t="s">
        <v>150</v>
      </c>
      <c r="E430" s="167" t="s">
        <v>3</v>
      </c>
      <c r="F430" s="168" t="s">
        <v>488</v>
      </c>
      <c r="H430" s="169">
        <v>44.4</v>
      </c>
      <c r="I430" s="170"/>
      <c r="L430" s="166"/>
      <c r="M430" s="171"/>
      <c r="N430" s="172"/>
      <c r="O430" s="172"/>
      <c r="P430" s="172"/>
      <c r="Q430" s="172"/>
      <c r="R430" s="172"/>
      <c r="S430" s="172"/>
      <c r="T430" s="173"/>
      <c r="AT430" s="167" t="s">
        <v>150</v>
      </c>
      <c r="AU430" s="167" t="s">
        <v>141</v>
      </c>
      <c r="AV430" s="13" t="s">
        <v>141</v>
      </c>
      <c r="AW430" s="13" t="s">
        <v>36</v>
      </c>
      <c r="AX430" s="13" t="s">
        <v>75</v>
      </c>
      <c r="AY430" s="167" t="s">
        <v>134</v>
      </c>
    </row>
    <row r="431" spans="1:65" s="13" customFormat="1" ht="11.25">
      <c r="B431" s="166"/>
      <c r="D431" s="162" t="s">
        <v>150</v>
      </c>
      <c r="E431" s="167" t="s">
        <v>3</v>
      </c>
      <c r="F431" s="168" t="s">
        <v>489</v>
      </c>
      <c r="H431" s="169">
        <v>6.9</v>
      </c>
      <c r="I431" s="170"/>
      <c r="L431" s="166"/>
      <c r="M431" s="171"/>
      <c r="N431" s="172"/>
      <c r="O431" s="172"/>
      <c r="P431" s="172"/>
      <c r="Q431" s="172"/>
      <c r="R431" s="172"/>
      <c r="S431" s="172"/>
      <c r="T431" s="173"/>
      <c r="AT431" s="167" t="s">
        <v>150</v>
      </c>
      <c r="AU431" s="167" t="s">
        <v>141</v>
      </c>
      <c r="AV431" s="13" t="s">
        <v>141</v>
      </c>
      <c r="AW431" s="13" t="s">
        <v>36</v>
      </c>
      <c r="AX431" s="13" t="s">
        <v>75</v>
      </c>
      <c r="AY431" s="167" t="s">
        <v>134</v>
      </c>
    </row>
    <row r="432" spans="1:65" s="13" customFormat="1" ht="11.25">
      <c r="B432" s="166"/>
      <c r="D432" s="162" t="s">
        <v>150</v>
      </c>
      <c r="E432" s="167" t="s">
        <v>3</v>
      </c>
      <c r="F432" s="168" t="s">
        <v>490</v>
      </c>
      <c r="H432" s="169">
        <v>1.2</v>
      </c>
      <c r="I432" s="170"/>
      <c r="L432" s="166"/>
      <c r="M432" s="171"/>
      <c r="N432" s="172"/>
      <c r="O432" s="172"/>
      <c r="P432" s="172"/>
      <c r="Q432" s="172"/>
      <c r="R432" s="172"/>
      <c r="S432" s="172"/>
      <c r="T432" s="173"/>
      <c r="AT432" s="167" t="s">
        <v>150</v>
      </c>
      <c r="AU432" s="167" t="s">
        <v>141</v>
      </c>
      <c r="AV432" s="13" t="s">
        <v>141</v>
      </c>
      <c r="AW432" s="13" t="s">
        <v>36</v>
      </c>
      <c r="AX432" s="13" t="s">
        <v>75</v>
      </c>
      <c r="AY432" s="167" t="s">
        <v>134</v>
      </c>
    </row>
    <row r="433" spans="1:65" s="13" customFormat="1" ht="11.25">
      <c r="B433" s="166"/>
      <c r="D433" s="162" t="s">
        <v>150</v>
      </c>
      <c r="E433" s="167" t="s">
        <v>3</v>
      </c>
      <c r="F433" s="168" t="s">
        <v>491</v>
      </c>
      <c r="H433" s="169">
        <v>1.8</v>
      </c>
      <c r="I433" s="170"/>
      <c r="L433" s="166"/>
      <c r="M433" s="171"/>
      <c r="N433" s="172"/>
      <c r="O433" s="172"/>
      <c r="P433" s="172"/>
      <c r="Q433" s="172"/>
      <c r="R433" s="172"/>
      <c r="S433" s="172"/>
      <c r="T433" s="173"/>
      <c r="AT433" s="167" t="s">
        <v>150</v>
      </c>
      <c r="AU433" s="167" t="s">
        <v>141</v>
      </c>
      <c r="AV433" s="13" t="s">
        <v>141</v>
      </c>
      <c r="AW433" s="13" t="s">
        <v>36</v>
      </c>
      <c r="AX433" s="13" t="s">
        <v>75</v>
      </c>
      <c r="AY433" s="167" t="s">
        <v>134</v>
      </c>
    </row>
    <row r="434" spans="1:65" s="13" customFormat="1" ht="11.25">
      <c r="B434" s="166"/>
      <c r="D434" s="162" t="s">
        <v>150</v>
      </c>
      <c r="E434" s="167" t="s">
        <v>3</v>
      </c>
      <c r="F434" s="168" t="s">
        <v>492</v>
      </c>
      <c r="H434" s="169">
        <v>7.6</v>
      </c>
      <c r="I434" s="170"/>
      <c r="L434" s="166"/>
      <c r="M434" s="171"/>
      <c r="N434" s="172"/>
      <c r="O434" s="172"/>
      <c r="P434" s="172"/>
      <c r="Q434" s="172"/>
      <c r="R434" s="172"/>
      <c r="S434" s="172"/>
      <c r="T434" s="173"/>
      <c r="AT434" s="167" t="s">
        <v>150</v>
      </c>
      <c r="AU434" s="167" t="s">
        <v>141</v>
      </c>
      <c r="AV434" s="13" t="s">
        <v>141</v>
      </c>
      <c r="AW434" s="13" t="s">
        <v>36</v>
      </c>
      <c r="AX434" s="13" t="s">
        <v>75</v>
      </c>
      <c r="AY434" s="167" t="s">
        <v>134</v>
      </c>
    </row>
    <row r="435" spans="1:65" s="14" customFormat="1" ht="11.25">
      <c r="B435" s="174"/>
      <c r="D435" s="162" t="s">
        <v>150</v>
      </c>
      <c r="E435" s="175" t="s">
        <v>3</v>
      </c>
      <c r="F435" s="176" t="s">
        <v>154</v>
      </c>
      <c r="H435" s="177">
        <v>65.099999999999994</v>
      </c>
      <c r="I435" s="178"/>
      <c r="L435" s="174"/>
      <c r="M435" s="179"/>
      <c r="N435" s="180"/>
      <c r="O435" s="180"/>
      <c r="P435" s="180"/>
      <c r="Q435" s="180"/>
      <c r="R435" s="180"/>
      <c r="S435" s="180"/>
      <c r="T435" s="181"/>
      <c r="AT435" s="175" t="s">
        <v>150</v>
      </c>
      <c r="AU435" s="175" t="s">
        <v>141</v>
      </c>
      <c r="AV435" s="14" t="s">
        <v>140</v>
      </c>
      <c r="AW435" s="14" t="s">
        <v>36</v>
      </c>
      <c r="AX435" s="14" t="s">
        <v>75</v>
      </c>
      <c r="AY435" s="175" t="s">
        <v>134</v>
      </c>
    </row>
    <row r="436" spans="1:65" s="13" customFormat="1" ht="11.25">
      <c r="B436" s="166"/>
      <c r="D436" s="162" t="s">
        <v>150</v>
      </c>
      <c r="E436" s="167" t="s">
        <v>3</v>
      </c>
      <c r="F436" s="168" t="s">
        <v>493</v>
      </c>
      <c r="H436" s="169">
        <v>68.355000000000004</v>
      </c>
      <c r="I436" s="170"/>
      <c r="L436" s="166"/>
      <c r="M436" s="171"/>
      <c r="N436" s="172"/>
      <c r="O436" s="172"/>
      <c r="P436" s="172"/>
      <c r="Q436" s="172"/>
      <c r="R436" s="172"/>
      <c r="S436" s="172"/>
      <c r="T436" s="173"/>
      <c r="AT436" s="167" t="s">
        <v>150</v>
      </c>
      <c r="AU436" s="167" t="s">
        <v>141</v>
      </c>
      <c r="AV436" s="13" t="s">
        <v>141</v>
      </c>
      <c r="AW436" s="13" t="s">
        <v>36</v>
      </c>
      <c r="AX436" s="13" t="s">
        <v>22</v>
      </c>
      <c r="AY436" s="167" t="s">
        <v>134</v>
      </c>
    </row>
    <row r="437" spans="1:65" s="2" customFormat="1" ht="16.5" customHeight="1">
      <c r="A437" s="33"/>
      <c r="B437" s="148"/>
      <c r="C437" s="189" t="s">
        <v>494</v>
      </c>
      <c r="D437" s="189" t="s">
        <v>459</v>
      </c>
      <c r="E437" s="190" t="s">
        <v>495</v>
      </c>
      <c r="F437" s="191" t="s">
        <v>496</v>
      </c>
      <c r="G437" s="192" t="s">
        <v>191</v>
      </c>
      <c r="H437" s="193">
        <v>285.18</v>
      </c>
      <c r="I437" s="194"/>
      <c r="J437" s="195">
        <f>ROUND(I437*H437,2)</f>
        <v>0</v>
      </c>
      <c r="K437" s="191" t="s">
        <v>3</v>
      </c>
      <c r="L437" s="196"/>
      <c r="M437" s="197" t="s">
        <v>3</v>
      </c>
      <c r="N437" s="198" t="s">
        <v>47</v>
      </c>
      <c r="O437" s="54"/>
      <c r="P437" s="158">
        <f>O437*H437</f>
        <v>0</v>
      </c>
      <c r="Q437" s="158">
        <v>0</v>
      </c>
      <c r="R437" s="158">
        <f>Q437*H437</f>
        <v>0</v>
      </c>
      <c r="S437" s="158">
        <v>0</v>
      </c>
      <c r="T437" s="159">
        <f>S437*H437</f>
        <v>0</v>
      </c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R437" s="160" t="s">
        <v>188</v>
      </c>
      <c r="AT437" s="160" t="s">
        <v>459</v>
      </c>
      <c r="AU437" s="160" t="s">
        <v>141</v>
      </c>
      <c r="AY437" s="18" t="s">
        <v>134</v>
      </c>
      <c r="BE437" s="161">
        <f>IF(N437="základní",J437,0)</f>
        <v>0</v>
      </c>
      <c r="BF437" s="161">
        <f>IF(N437="snížená",J437,0)</f>
        <v>0</v>
      </c>
      <c r="BG437" s="161">
        <f>IF(N437="zákl. přenesená",J437,0)</f>
        <v>0</v>
      </c>
      <c r="BH437" s="161">
        <f>IF(N437="sníž. přenesená",J437,0)</f>
        <v>0</v>
      </c>
      <c r="BI437" s="161">
        <f>IF(N437="nulová",J437,0)</f>
        <v>0</v>
      </c>
      <c r="BJ437" s="18" t="s">
        <v>141</v>
      </c>
      <c r="BK437" s="161">
        <f>ROUND(I437*H437,2)</f>
        <v>0</v>
      </c>
      <c r="BL437" s="18" t="s">
        <v>140</v>
      </c>
      <c r="BM437" s="160" t="s">
        <v>497</v>
      </c>
    </row>
    <row r="438" spans="1:65" s="15" customFormat="1" ht="11.25">
      <c r="B438" s="182"/>
      <c r="D438" s="162" t="s">
        <v>150</v>
      </c>
      <c r="E438" s="183" t="s">
        <v>3</v>
      </c>
      <c r="F438" s="184" t="s">
        <v>498</v>
      </c>
      <c r="H438" s="183" t="s">
        <v>3</v>
      </c>
      <c r="I438" s="185"/>
      <c r="L438" s="182"/>
      <c r="M438" s="186"/>
      <c r="N438" s="187"/>
      <c r="O438" s="187"/>
      <c r="P438" s="187"/>
      <c r="Q438" s="187"/>
      <c r="R438" s="187"/>
      <c r="S438" s="187"/>
      <c r="T438" s="188"/>
      <c r="AT438" s="183" t="s">
        <v>150</v>
      </c>
      <c r="AU438" s="183" t="s">
        <v>141</v>
      </c>
      <c r="AV438" s="15" t="s">
        <v>22</v>
      </c>
      <c r="AW438" s="15" t="s">
        <v>36</v>
      </c>
      <c r="AX438" s="15" t="s">
        <v>75</v>
      </c>
      <c r="AY438" s="183" t="s">
        <v>134</v>
      </c>
    </row>
    <row r="439" spans="1:65" s="13" customFormat="1" ht="11.25">
      <c r="B439" s="166"/>
      <c r="D439" s="162" t="s">
        <v>150</v>
      </c>
      <c r="E439" s="167" t="s">
        <v>3</v>
      </c>
      <c r="F439" s="168" t="s">
        <v>499</v>
      </c>
      <c r="H439" s="169">
        <v>9.6</v>
      </c>
      <c r="I439" s="170"/>
      <c r="L439" s="166"/>
      <c r="M439" s="171"/>
      <c r="N439" s="172"/>
      <c r="O439" s="172"/>
      <c r="P439" s="172"/>
      <c r="Q439" s="172"/>
      <c r="R439" s="172"/>
      <c r="S439" s="172"/>
      <c r="T439" s="173"/>
      <c r="AT439" s="167" t="s">
        <v>150</v>
      </c>
      <c r="AU439" s="167" t="s">
        <v>141</v>
      </c>
      <c r="AV439" s="13" t="s">
        <v>141</v>
      </c>
      <c r="AW439" s="13" t="s">
        <v>36</v>
      </c>
      <c r="AX439" s="13" t="s">
        <v>75</v>
      </c>
      <c r="AY439" s="167" t="s">
        <v>134</v>
      </c>
    </row>
    <row r="440" spans="1:65" s="13" customFormat="1" ht="11.25">
      <c r="B440" s="166"/>
      <c r="D440" s="162" t="s">
        <v>150</v>
      </c>
      <c r="E440" s="167" t="s">
        <v>3</v>
      </c>
      <c r="F440" s="168" t="s">
        <v>500</v>
      </c>
      <c r="H440" s="169">
        <v>8.8000000000000007</v>
      </c>
      <c r="I440" s="170"/>
      <c r="L440" s="166"/>
      <c r="M440" s="171"/>
      <c r="N440" s="172"/>
      <c r="O440" s="172"/>
      <c r="P440" s="172"/>
      <c r="Q440" s="172"/>
      <c r="R440" s="172"/>
      <c r="S440" s="172"/>
      <c r="T440" s="173"/>
      <c r="AT440" s="167" t="s">
        <v>150</v>
      </c>
      <c r="AU440" s="167" t="s">
        <v>141</v>
      </c>
      <c r="AV440" s="13" t="s">
        <v>141</v>
      </c>
      <c r="AW440" s="13" t="s">
        <v>36</v>
      </c>
      <c r="AX440" s="13" t="s">
        <v>75</v>
      </c>
      <c r="AY440" s="167" t="s">
        <v>134</v>
      </c>
    </row>
    <row r="441" spans="1:65" s="13" customFormat="1" ht="11.25">
      <c r="B441" s="166"/>
      <c r="D441" s="162" t="s">
        <v>150</v>
      </c>
      <c r="E441" s="167" t="s">
        <v>3</v>
      </c>
      <c r="F441" s="168" t="s">
        <v>501</v>
      </c>
      <c r="H441" s="169">
        <v>105</v>
      </c>
      <c r="I441" s="170"/>
      <c r="L441" s="166"/>
      <c r="M441" s="171"/>
      <c r="N441" s="172"/>
      <c r="O441" s="172"/>
      <c r="P441" s="172"/>
      <c r="Q441" s="172"/>
      <c r="R441" s="172"/>
      <c r="S441" s="172"/>
      <c r="T441" s="173"/>
      <c r="AT441" s="167" t="s">
        <v>150</v>
      </c>
      <c r="AU441" s="167" t="s">
        <v>141</v>
      </c>
      <c r="AV441" s="13" t="s">
        <v>141</v>
      </c>
      <c r="AW441" s="13" t="s">
        <v>36</v>
      </c>
      <c r="AX441" s="13" t="s">
        <v>75</v>
      </c>
      <c r="AY441" s="167" t="s">
        <v>134</v>
      </c>
    </row>
    <row r="442" spans="1:65" s="13" customFormat="1" ht="11.25">
      <c r="B442" s="166"/>
      <c r="D442" s="162" t="s">
        <v>150</v>
      </c>
      <c r="E442" s="167" t="s">
        <v>3</v>
      </c>
      <c r="F442" s="168" t="s">
        <v>502</v>
      </c>
      <c r="H442" s="169">
        <v>4.8</v>
      </c>
      <c r="I442" s="170"/>
      <c r="L442" s="166"/>
      <c r="M442" s="171"/>
      <c r="N442" s="172"/>
      <c r="O442" s="172"/>
      <c r="P442" s="172"/>
      <c r="Q442" s="172"/>
      <c r="R442" s="172"/>
      <c r="S442" s="172"/>
      <c r="T442" s="173"/>
      <c r="AT442" s="167" t="s">
        <v>150</v>
      </c>
      <c r="AU442" s="167" t="s">
        <v>141</v>
      </c>
      <c r="AV442" s="13" t="s">
        <v>141</v>
      </c>
      <c r="AW442" s="13" t="s">
        <v>36</v>
      </c>
      <c r="AX442" s="13" t="s">
        <v>75</v>
      </c>
      <c r="AY442" s="167" t="s">
        <v>134</v>
      </c>
    </row>
    <row r="443" spans="1:65" s="13" customFormat="1" ht="11.25">
      <c r="B443" s="166"/>
      <c r="D443" s="162" t="s">
        <v>150</v>
      </c>
      <c r="E443" s="167" t="s">
        <v>3</v>
      </c>
      <c r="F443" s="168" t="s">
        <v>503</v>
      </c>
      <c r="H443" s="169">
        <v>13.8</v>
      </c>
      <c r="I443" s="170"/>
      <c r="L443" s="166"/>
      <c r="M443" s="171"/>
      <c r="N443" s="172"/>
      <c r="O443" s="172"/>
      <c r="P443" s="172"/>
      <c r="Q443" s="172"/>
      <c r="R443" s="172"/>
      <c r="S443" s="172"/>
      <c r="T443" s="173"/>
      <c r="AT443" s="167" t="s">
        <v>150</v>
      </c>
      <c r="AU443" s="167" t="s">
        <v>141</v>
      </c>
      <c r="AV443" s="13" t="s">
        <v>141</v>
      </c>
      <c r="AW443" s="13" t="s">
        <v>36</v>
      </c>
      <c r="AX443" s="13" t="s">
        <v>75</v>
      </c>
      <c r="AY443" s="167" t="s">
        <v>134</v>
      </c>
    </row>
    <row r="444" spans="1:65" s="13" customFormat="1" ht="11.25">
      <c r="B444" s="166"/>
      <c r="D444" s="162" t="s">
        <v>150</v>
      </c>
      <c r="E444" s="167" t="s">
        <v>3</v>
      </c>
      <c r="F444" s="168" t="s">
        <v>504</v>
      </c>
      <c r="H444" s="169">
        <v>4.8</v>
      </c>
      <c r="I444" s="170"/>
      <c r="L444" s="166"/>
      <c r="M444" s="171"/>
      <c r="N444" s="172"/>
      <c r="O444" s="172"/>
      <c r="P444" s="172"/>
      <c r="Q444" s="172"/>
      <c r="R444" s="172"/>
      <c r="S444" s="172"/>
      <c r="T444" s="173"/>
      <c r="AT444" s="167" t="s">
        <v>150</v>
      </c>
      <c r="AU444" s="167" t="s">
        <v>141</v>
      </c>
      <c r="AV444" s="13" t="s">
        <v>141</v>
      </c>
      <c r="AW444" s="13" t="s">
        <v>36</v>
      </c>
      <c r="AX444" s="13" t="s">
        <v>75</v>
      </c>
      <c r="AY444" s="167" t="s">
        <v>134</v>
      </c>
    </row>
    <row r="445" spans="1:65" s="13" customFormat="1" ht="11.25">
      <c r="B445" s="166"/>
      <c r="D445" s="162" t="s">
        <v>150</v>
      </c>
      <c r="E445" s="167" t="s">
        <v>3</v>
      </c>
      <c r="F445" s="168" t="s">
        <v>505</v>
      </c>
      <c r="H445" s="169">
        <v>2</v>
      </c>
      <c r="I445" s="170"/>
      <c r="L445" s="166"/>
      <c r="M445" s="171"/>
      <c r="N445" s="172"/>
      <c r="O445" s="172"/>
      <c r="P445" s="172"/>
      <c r="Q445" s="172"/>
      <c r="R445" s="172"/>
      <c r="S445" s="172"/>
      <c r="T445" s="173"/>
      <c r="AT445" s="167" t="s">
        <v>150</v>
      </c>
      <c r="AU445" s="167" t="s">
        <v>141</v>
      </c>
      <c r="AV445" s="13" t="s">
        <v>141</v>
      </c>
      <c r="AW445" s="13" t="s">
        <v>36</v>
      </c>
      <c r="AX445" s="13" t="s">
        <v>75</v>
      </c>
      <c r="AY445" s="167" t="s">
        <v>134</v>
      </c>
    </row>
    <row r="446" spans="1:65" s="13" customFormat="1" ht="11.25">
      <c r="B446" s="166"/>
      <c r="D446" s="162" t="s">
        <v>150</v>
      </c>
      <c r="E446" s="167" t="s">
        <v>3</v>
      </c>
      <c r="F446" s="168" t="s">
        <v>506</v>
      </c>
      <c r="H446" s="169">
        <v>12.8</v>
      </c>
      <c r="I446" s="170"/>
      <c r="L446" s="166"/>
      <c r="M446" s="171"/>
      <c r="N446" s="172"/>
      <c r="O446" s="172"/>
      <c r="P446" s="172"/>
      <c r="Q446" s="172"/>
      <c r="R446" s="172"/>
      <c r="S446" s="172"/>
      <c r="T446" s="173"/>
      <c r="AT446" s="167" t="s">
        <v>150</v>
      </c>
      <c r="AU446" s="167" t="s">
        <v>141</v>
      </c>
      <c r="AV446" s="13" t="s">
        <v>141</v>
      </c>
      <c r="AW446" s="13" t="s">
        <v>36</v>
      </c>
      <c r="AX446" s="13" t="s">
        <v>75</v>
      </c>
      <c r="AY446" s="167" t="s">
        <v>134</v>
      </c>
    </row>
    <row r="447" spans="1:65" s="15" customFormat="1" ht="11.25">
      <c r="B447" s="182"/>
      <c r="D447" s="162" t="s">
        <v>150</v>
      </c>
      <c r="E447" s="183" t="s">
        <v>3</v>
      </c>
      <c r="F447" s="184" t="s">
        <v>507</v>
      </c>
      <c r="H447" s="183" t="s">
        <v>3</v>
      </c>
      <c r="I447" s="185"/>
      <c r="L447" s="182"/>
      <c r="M447" s="186"/>
      <c r="N447" s="187"/>
      <c r="O447" s="187"/>
      <c r="P447" s="187"/>
      <c r="Q447" s="187"/>
      <c r="R447" s="187"/>
      <c r="S447" s="187"/>
      <c r="T447" s="188"/>
      <c r="AT447" s="183" t="s">
        <v>150</v>
      </c>
      <c r="AU447" s="183" t="s">
        <v>141</v>
      </c>
      <c r="AV447" s="15" t="s">
        <v>22</v>
      </c>
      <c r="AW447" s="15" t="s">
        <v>36</v>
      </c>
      <c r="AX447" s="15" t="s">
        <v>75</v>
      </c>
      <c r="AY447" s="183" t="s">
        <v>134</v>
      </c>
    </row>
    <row r="448" spans="1:65" s="13" customFormat="1" ht="11.25">
      <c r="B448" s="166"/>
      <c r="D448" s="162" t="s">
        <v>150</v>
      </c>
      <c r="E448" s="167" t="s">
        <v>3</v>
      </c>
      <c r="F448" s="168" t="s">
        <v>508</v>
      </c>
      <c r="H448" s="169">
        <v>30</v>
      </c>
      <c r="I448" s="170"/>
      <c r="L448" s="166"/>
      <c r="M448" s="171"/>
      <c r="N448" s="172"/>
      <c r="O448" s="172"/>
      <c r="P448" s="172"/>
      <c r="Q448" s="172"/>
      <c r="R448" s="172"/>
      <c r="S448" s="172"/>
      <c r="T448" s="173"/>
      <c r="AT448" s="167" t="s">
        <v>150</v>
      </c>
      <c r="AU448" s="167" t="s">
        <v>141</v>
      </c>
      <c r="AV448" s="13" t="s">
        <v>141</v>
      </c>
      <c r="AW448" s="13" t="s">
        <v>36</v>
      </c>
      <c r="AX448" s="13" t="s">
        <v>75</v>
      </c>
      <c r="AY448" s="167" t="s">
        <v>134</v>
      </c>
    </row>
    <row r="449" spans="1:65" s="15" customFormat="1" ht="11.25">
      <c r="B449" s="182"/>
      <c r="D449" s="162" t="s">
        <v>150</v>
      </c>
      <c r="E449" s="183" t="s">
        <v>3</v>
      </c>
      <c r="F449" s="184" t="s">
        <v>509</v>
      </c>
      <c r="H449" s="183" t="s">
        <v>3</v>
      </c>
      <c r="I449" s="185"/>
      <c r="L449" s="182"/>
      <c r="M449" s="186"/>
      <c r="N449" s="187"/>
      <c r="O449" s="187"/>
      <c r="P449" s="187"/>
      <c r="Q449" s="187"/>
      <c r="R449" s="187"/>
      <c r="S449" s="187"/>
      <c r="T449" s="188"/>
      <c r="AT449" s="183" t="s">
        <v>150</v>
      </c>
      <c r="AU449" s="183" t="s">
        <v>141</v>
      </c>
      <c r="AV449" s="15" t="s">
        <v>22</v>
      </c>
      <c r="AW449" s="15" t="s">
        <v>36</v>
      </c>
      <c r="AX449" s="15" t="s">
        <v>75</v>
      </c>
      <c r="AY449" s="183" t="s">
        <v>134</v>
      </c>
    </row>
    <row r="450" spans="1:65" s="13" customFormat="1" ht="11.25">
      <c r="B450" s="166"/>
      <c r="D450" s="162" t="s">
        <v>150</v>
      </c>
      <c r="E450" s="167" t="s">
        <v>3</v>
      </c>
      <c r="F450" s="168" t="s">
        <v>510</v>
      </c>
      <c r="H450" s="169">
        <v>80</v>
      </c>
      <c r="I450" s="170"/>
      <c r="L450" s="166"/>
      <c r="M450" s="171"/>
      <c r="N450" s="172"/>
      <c r="O450" s="172"/>
      <c r="P450" s="172"/>
      <c r="Q450" s="172"/>
      <c r="R450" s="172"/>
      <c r="S450" s="172"/>
      <c r="T450" s="173"/>
      <c r="AT450" s="167" t="s">
        <v>150</v>
      </c>
      <c r="AU450" s="167" t="s">
        <v>141</v>
      </c>
      <c r="AV450" s="13" t="s">
        <v>141</v>
      </c>
      <c r="AW450" s="13" t="s">
        <v>36</v>
      </c>
      <c r="AX450" s="13" t="s">
        <v>75</v>
      </c>
      <c r="AY450" s="167" t="s">
        <v>134</v>
      </c>
    </row>
    <row r="451" spans="1:65" s="14" customFormat="1" ht="11.25">
      <c r="B451" s="174"/>
      <c r="D451" s="162" t="s">
        <v>150</v>
      </c>
      <c r="E451" s="175" t="s">
        <v>3</v>
      </c>
      <c r="F451" s="176" t="s">
        <v>154</v>
      </c>
      <c r="H451" s="177">
        <v>271.60000000000002</v>
      </c>
      <c r="I451" s="178"/>
      <c r="L451" s="174"/>
      <c r="M451" s="179"/>
      <c r="N451" s="180"/>
      <c r="O451" s="180"/>
      <c r="P451" s="180"/>
      <c r="Q451" s="180"/>
      <c r="R451" s="180"/>
      <c r="S451" s="180"/>
      <c r="T451" s="181"/>
      <c r="AT451" s="175" t="s">
        <v>150</v>
      </c>
      <c r="AU451" s="175" t="s">
        <v>141</v>
      </c>
      <c r="AV451" s="14" t="s">
        <v>140</v>
      </c>
      <c r="AW451" s="14" t="s">
        <v>36</v>
      </c>
      <c r="AX451" s="14" t="s">
        <v>75</v>
      </c>
      <c r="AY451" s="175" t="s">
        <v>134</v>
      </c>
    </row>
    <row r="452" spans="1:65" s="13" customFormat="1" ht="11.25">
      <c r="B452" s="166"/>
      <c r="D452" s="162" t="s">
        <v>150</v>
      </c>
      <c r="E452" s="167" t="s">
        <v>3</v>
      </c>
      <c r="F452" s="168" t="s">
        <v>511</v>
      </c>
      <c r="H452" s="169">
        <v>285.18</v>
      </c>
      <c r="I452" s="170"/>
      <c r="L452" s="166"/>
      <c r="M452" s="171"/>
      <c r="N452" s="172"/>
      <c r="O452" s="172"/>
      <c r="P452" s="172"/>
      <c r="Q452" s="172"/>
      <c r="R452" s="172"/>
      <c r="S452" s="172"/>
      <c r="T452" s="173"/>
      <c r="AT452" s="167" t="s">
        <v>150</v>
      </c>
      <c r="AU452" s="167" t="s">
        <v>141</v>
      </c>
      <c r="AV452" s="13" t="s">
        <v>141</v>
      </c>
      <c r="AW452" s="13" t="s">
        <v>36</v>
      </c>
      <c r="AX452" s="13" t="s">
        <v>22</v>
      </c>
      <c r="AY452" s="167" t="s">
        <v>134</v>
      </c>
    </row>
    <row r="453" spans="1:65" s="2" customFormat="1" ht="16.5" customHeight="1">
      <c r="A453" s="33"/>
      <c r="B453" s="148"/>
      <c r="C453" s="189" t="s">
        <v>512</v>
      </c>
      <c r="D453" s="189" t="s">
        <v>459</v>
      </c>
      <c r="E453" s="190" t="s">
        <v>513</v>
      </c>
      <c r="F453" s="191" t="s">
        <v>514</v>
      </c>
      <c r="G453" s="192" t="s">
        <v>191</v>
      </c>
      <c r="H453" s="193">
        <v>267.435</v>
      </c>
      <c r="I453" s="194"/>
      <c r="J453" s="195">
        <f>ROUND(I453*H453,2)</f>
        <v>0</v>
      </c>
      <c r="K453" s="191" t="s">
        <v>3</v>
      </c>
      <c r="L453" s="196"/>
      <c r="M453" s="197" t="s">
        <v>3</v>
      </c>
      <c r="N453" s="198" t="s">
        <v>47</v>
      </c>
      <c r="O453" s="54"/>
      <c r="P453" s="158">
        <f>O453*H453</f>
        <v>0</v>
      </c>
      <c r="Q453" s="158">
        <v>0</v>
      </c>
      <c r="R453" s="158">
        <f>Q453*H453</f>
        <v>0</v>
      </c>
      <c r="S453" s="158">
        <v>0</v>
      </c>
      <c r="T453" s="159">
        <f>S453*H453</f>
        <v>0</v>
      </c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R453" s="160" t="s">
        <v>188</v>
      </c>
      <c r="AT453" s="160" t="s">
        <v>459</v>
      </c>
      <c r="AU453" s="160" t="s">
        <v>141</v>
      </c>
      <c r="AY453" s="18" t="s">
        <v>134</v>
      </c>
      <c r="BE453" s="161">
        <f>IF(N453="základní",J453,0)</f>
        <v>0</v>
      </c>
      <c r="BF453" s="161">
        <f>IF(N453="snížená",J453,0)</f>
        <v>0</v>
      </c>
      <c r="BG453" s="161">
        <f>IF(N453="zákl. přenesená",J453,0)</f>
        <v>0</v>
      </c>
      <c r="BH453" s="161">
        <f>IF(N453="sníž. přenesená",J453,0)</f>
        <v>0</v>
      </c>
      <c r="BI453" s="161">
        <f>IF(N453="nulová",J453,0)</f>
        <v>0</v>
      </c>
      <c r="BJ453" s="18" t="s">
        <v>141</v>
      </c>
      <c r="BK453" s="161">
        <f>ROUND(I453*H453,2)</f>
        <v>0</v>
      </c>
      <c r="BL453" s="18" t="s">
        <v>140</v>
      </c>
      <c r="BM453" s="160" t="s">
        <v>515</v>
      </c>
    </row>
    <row r="454" spans="1:65" s="15" customFormat="1" ht="11.25">
      <c r="B454" s="182"/>
      <c r="D454" s="162" t="s">
        <v>150</v>
      </c>
      <c r="E454" s="183" t="s">
        <v>3</v>
      </c>
      <c r="F454" s="184" t="s">
        <v>516</v>
      </c>
      <c r="H454" s="183" t="s">
        <v>3</v>
      </c>
      <c r="I454" s="185"/>
      <c r="L454" s="182"/>
      <c r="M454" s="186"/>
      <c r="N454" s="187"/>
      <c r="O454" s="187"/>
      <c r="P454" s="187"/>
      <c r="Q454" s="187"/>
      <c r="R454" s="187"/>
      <c r="S454" s="187"/>
      <c r="T454" s="188"/>
      <c r="AT454" s="183" t="s">
        <v>150</v>
      </c>
      <c r="AU454" s="183" t="s">
        <v>141</v>
      </c>
      <c r="AV454" s="15" t="s">
        <v>22</v>
      </c>
      <c r="AW454" s="15" t="s">
        <v>36</v>
      </c>
      <c r="AX454" s="15" t="s">
        <v>75</v>
      </c>
      <c r="AY454" s="183" t="s">
        <v>134</v>
      </c>
    </row>
    <row r="455" spans="1:65" s="13" customFormat="1" ht="11.25">
      <c r="B455" s="166"/>
      <c r="D455" s="162" t="s">
        <v>150</v>
      </c>
      <c r="E455" s="167" t="s">
        <v>3</v>
      </c>
      <c r="F455" s="168" t="s">
        <v>241</v>
      </c>
      <c r="H455" s="169">
        <v>12</v>
      </c>
      <c r="I455" s="170"/>
      <c r="L455" s="166"/>
      <c r="M455" s="171"/>
      <c r="N455" s="172"/>
      <c r="O455" s="172"/>
      <c r="P455" s="172"/>
      <c r="Q455" s="172"/>
      <c r="R455" s="172"/>
      <c r="S455" s="172"/>
      <c r="T455" s="173"/>
      <c r="AT455" s="167" t="s">
        <v>150</v>
      </c>
      <c r="AU455" s="167" t="s">
        <v>141</v>
      </c>
      <c r="AV455" s="13" t="s">
        <v>141</v>
      </c>
      <c r="AW455" s="13" t="s">
        <v>36</v>
      </c>
      <c r="AX455" s="13" t="s">
        <v>75</v>
      </c>
      <c r="AY455" s="167" t="s">
        <v>134</v>
      </c>
    </row>
    <row r="456" spans="1:65" s="13" customFormat="1" ht="11.25">
      <c r="B456" s="166"/>
      <c r="D456" s="162" t="s">
        <v>150</v>
      </c>
      <c r="E456" s="167" t="s">
        <v>3</v>
      </c>
      <c r="F456" s="168" t="s">
        <v>242</v>
      </c>
      <c r="H456" s="169">
        <v>9.6</v>
      </c>
      <c r="I456" s="170"/>
      <c r="L456" s="166"/>
      <c r="M456" s="171"/>
      <c r="N456" s="172"/>
      <c r="O456" s="172"/>
      <c r="P456" s="172"/>
      <c r="Q456" s="172"/>
      <c r="R456" s="172"/>
      <c r="S456" s="172"/>
      <c r="T456" s="173"/>
      <c r="AT456" s="167" t="s">
        <v>150</v>
      </c>
      <c r="AU456" s="167" t="s">
        <v>141</v>
      </c>
      <c r="AV456" s="13" t="s">
        <v>141</v>
      </c>
      <c r="AW456" s="13" t="s">
        <v>36</v>
      </c>
      <c r="AX456" s="13" t="s">
        <v>75</v>
      </c>
      <c r="AY456" s="167" t="s">
        <v>134</v>
      </c>
    </row>
    <row r="457" spans="1:65" s="13" customFormat="1" ht="11.25">
      <c r="B457" s="166"/>
      <c r="D457" s="162" t="s">
        <v>150</v>
      </c>
      <c r="E457" s="167" t="s">
        <v>3</v>
      </c>
      <c r="F457" s="168" t="s">
        <v>243</v>
      </c>
      <c r="H457" s="169">
        <v>147</v>
      </c>
      <c r="I457" s="170"/>
      <c r="L457" s="166"/>
      <c r="M457" s="171"/>
      <c r="N457" s="172"/>
      <c r="O457" s="172"/>
      <c r="P457" s="172"/>
      <c r="Q457" s="172"/>
      <c r="R457" s="172"/>
      <c r="S457" s="172"/>
      <c r="T457" s="173"/>
      <c r="AT457" s="167" t="s">
        <v>150</v>
      </c>
      <c r="AU457" s="167" t="s">
        <v>141</v>
      </c>
      <c r="AV457" s="13" t="s">
        <v>141</v>
      </c>
      <c r="AW457" s="13" t="s">
        <v>36</v>
      </c>
      <c r="AX457" s="13" t="s">
        <v>75</v>
      </c>
      <c r="AY457" s="167" t="s">
        <v>134</v>
      </c>
    </row>
    <row r="458" spans="1:65" s="13" customFormat="1" ht="11.25">
      <c r="B458" s="166"/>
      <c r="D458" s="162" t="s">
        <v>150</v>
      </c>
      <c r="E458" s="167" t="s">
        <v>3</v>
      </c>
      <c r="F458" s="168" t="s">
        <v>244</v>
      </c>
      <c r="H458" s="169">
        <v>7.2</v>
      </c>
      <c r="I458" s="170"/>
      <c r="L458" s="166"/>
      <c r="M458" s="171"/>
      <c r="N458" s="172"/>
      <c r="O458" s="172"/>
      <c r="P458" s="172"/>
      <c r="Q458" s="172"/>
      <c r="R458" s="172"/>
      <c r="S458" s="172"/>
      <c r="T458" s="173"/>
      <c r="AT458" s="167" t="s">
        <v>150</v>
      </c>
      <c r="AU458" s="167" t="s">
        <v>141</v>
      </c>
      <c r="AV458" s="13" t="s">
        <v>141</v>
      </c>
      <c r="AW458" s="13" t="s">
        <v>36</v>
      </c>
      <c r="AX458" s="13" t="s">
        <v>75</v>
      </c>
      <c r="AY458" s="167" t="s">
        <v>134</v>
      </c>
    </row>
    <row r="459" spans="1:65" s="13" customFormat="1" ht="11.25">
      <c r="B459" s="166"/>
      <c r="D459" s="162" t="s">
        <v>150</v>
      </c>
      <c r="E459" s="167" t="s">
        <v>3</v>
      </c>
      <c r="F459" s="168" t="s">
        <v>245</v>
      </c>
      <c r="H459" s="169">
        <v>20.7</v>
      </c>
      <c r="I459" s="170"/>
      <c r="L459" s="166"/>
      <c r="M459" s="171"/>
      <c r="N459" s="172"/>
      <c r="O459" s="172"/>
      <c r="P459" s="172"/>
      <c r="Q459" s="172"/>
      <c r="R459" s="172"/>
      <c r="S459" s="172"/>
      <c r="T459" s="173"/>
      <c r="AT459" s="167" t="s">
        <v>150</v>
      </c>
      <c r="AU459" s="167" t="s">
        <v>141</v>
      </c>
      <c r="AV459" s="13" t="s">
        <v>141</v>
      </c>
      <c r="AW459" s="13" t="s">
        <v>36</v>
      </c>
      <c r="AX459" s="13" t="s">
        <v>75</v>
      </c>
      <c r="AY459" s="167" t="s">
        <v>134</v>
      </c>
    </row>
    <row r="460" spans="1:65" s="13" customFormat="1" ht="11.25">
      <c r="B460" s="166"/>
      <c r="D460" s="162" t="s">
        <v>150</v>
      </c>
      <c r="E460" s="167" t="s">
        <v>3</v>
      </c>
      <c r="F460" s="168" t="s">
        <v>246</v>
      </c>
      <c r="H460" s="169">
        <v>6</v>
      </c>
      <c r="I460" s="170"/>
      <c r="L460" s="166"/>
      <c r="M460" s="171"/>
      <c r="N460" s="172"/>
      <c r="O460" s="172"/>
      <c r="P460" s="172"/>
      <c r="Q460" s="172"/>
      <c r="R460" s="172"/>
      <c r="S460" s="172"/>
      <c r="T460" s="173"/>
      <c r="AT460" s="167" t="s">
        <v>150</v>
      </c>
      <c r="AU460" s="167" t="s">
        <v>141</v>
      </c>
      <c r="AV460" s="13" t="s">
        <v>141</v>
      </c>
      <c r="AW460" s="13" t="s">
        <v>36</v>
      </c>
      <c r="AX460" s="13" t="s">
        <v>75</v>
      </c>
      <c r="AY460" s="167" t="s">
        <v>134</v>
      </c>
    </row>
    <row r="461" spans="1:65" s="13" customFormat="1" ht="11.25">
      <c r="B461" s="166"/>
      <c r="D461" s="162" t="s">
        <v>150</v>
      </c>
      <c r="E461" s="167" t="s">
        <v>3</v>
      </c>
      <c r="F461" s="168" t="s">
        <v>247</v>
      </c>
      <c r="H461" s="169">
        <v>3.8</v>
      </c>
      <c r="I461" s="170"/>
      <c r="L461" s="166"/>
      <c r="M461" s="171"/>
      <c r="N461" s="172"/>
      <c r="O461" s="172"/>
      <c r="P461" s="172"/>
      <c r="Q461" s="172"/>
      <c r="R461" s="172"/>
      <c r="S461" s="172"/>
      <c r="T461" s="173"/>
      <c r="AT461" s="167" t="s">
        <v>150</v>
      </c>
      <c r="AU461" s="167" t="s">
        <v>141</v>
      </c>
      <c r="AV461" s="13" t="s">
        <v>141</v>
      </c>
      <c r="AW461" s="13" t="s">
        <v>36</v>
      </c>
      <c r="AX461" s="13" t="s">
        <v>75</v>
      </c>
      <c r="AY461" s="167" t="s">
        <v>134</v>
      </c>
    </row>
    <row r="462" spans="1:65" s="13" customFormat="1" ht="11.25">
      <c r="B462" s="166"/>
      <c r="D462" s="162" t="s">
        <v>150</v>
      </c>
      <c r="E462" s="167" t="s">
        <v>3</v>
      </c>
      <c r="F462" s="168" t="s">
        <v>517</v>
      </c>
      <c r="H462" s="169">
        <v>26.2</v>
      </c>
      <c r="I462" s="170"/>
      <c r="L462" s="166"/>
      <c r="M462" s="171"/>
      <c r="N462" s="172"/>
      <c r="O462" s="172"/>
      <c r="P462" s="172"/>
      <c r="Q462" s="172"/>
      <c r="R462" s="172"/>
      <c r="S462" s="172"/>
      <c r="T462" s="173"/>
      <c r="AT462" s="167" t="s">
        <v>150</v>
      </c>
      <c r="AU462" s="167" t="s">
        <v>141</v>
      </c>
      <c r="AV462" s="13" t="s">
        <v>141</v>
      </c>
      <c r="AW462" s="13" t="s">
        <v>36</v>
      </c>
      <c r="AX462" s="13" t="s">
        <v>75</v>
      </c>
      <c r="AY462" s="167" t="s">
        <v>134</v>
      </c>
    </row>
    <row r="463" spans="1:65" s="13" customFormat="1" ht="11.25">
      <c r="B463" s="166"/>
      <c r="D463" s="162" t="s">
        <v>150</v>
      </c>
      <c r="E463" s="167" t="s">
        <v>3</v>
      </c>
      <c r="F463" s="168" t="s">
        <v>518</v>
      </c>
      <c r="H463" s="169">
        <v>22.2</v>
      </c>
      <c r="I463" s="170"/>
      <c r="L463" s="166"/>
      <c r="M463" s="171"/>
      <c r="N463" s="172"/>
      <c r="O463" s="172"/>
      <c r="P463" s="172"/>
      <c r="Q463" s="172"/>
      <c r="R463" s="172"/>
      <c r="S463" s="172"/>
      <c r="T463" s="173"/>
      <c r="AT463" s="167" t="s">
        <v>150</v>
      </c>
      <c r="AU463" s="167" t="s">
        <v>141</v>
      </c>
      <c r="AV463" s="13" t="s">
        <v>141</v>
      </c>
      <c r="AW463" s="13" t="s">
        <v>36</v>
      </c>
      <c r="AX463" s="13" t="s">
        <v>75</v>
      </c>
      <c r="AY463" s="167" t="s">
        <v>134</v>
      </c>
    </row>
    <row r="464" spans="1:65" s="14" customFormat="1" ht="11.25">
      <c r="B464" s="174"/>
      <c r="D464" s="162" t="s">
        <v>150</v>
      </c>
      <c r="E464" s="175" t="s">
        <v>3</v>
      </c>
      <c r="F464" s="176" t="s">
        <v>154</v>
      </c>
      <c r="H464" s="177">
        <v>254.7</v>
      </c>
      <c r="I464" s="178"/>
      <c r="L464" s="174"/>
      <c r="M464" s="179"/>
      <c r="N464" s="180"/>
      <c r="O464" s="180"/>
      <c r="P464" s="180"/>
      <c r="Q464" s="180"/>
      <c r="R464" s="180"/>
      <c r="S464" s="180"/>
      <c r="T464" s="181"/>
      <c r="AT464" s="175" t="s">
        <v>150</v>
      </c>
      <c r="AU464" s="175" t="s">
        <v>141</v>
      </c>
      <c r="AV464" s="14" t="s">
        <v>140</v>
      </c>
      <c r="AW464" s="14" t="s">
        <v>36</v>
      </c>
      <c r="AX464" s="14" t="s">
        <v>75</v>
      </c>
      <c r="AY464" s="175" t="s">
        <v>134</v>
      </c>
    </row>
    <row r="465" spans="1:65" s="13" customFormat="1" ht="11.25">
      <c r="B465" s="166"/>
      <c r="D465" s="162" t="s">
        <v>150</v>
      </c>
      <c r="E465" s="167" t="s">
        <v>3</v>
      </c>
      <c r="F465" s="168" t="s">
        <v>519</v>
      </c>
      <c r="H465" s="169">
        <v>267.435</v>
      </c>
      <c r="I465" s="170"/>
      <c r="L465" s="166"/>
      <c r="M465" s="171"/>
      <c r="N465" s="172"/>
      <c r="O465" s="172"/>
      <c r="P465" s="172"/>
      <c r="Q465" s="172"/>
      <c r="R465" s="172"/>
      <c r="S465" s="172"/>
      <c r="T465" s="173"/>
      <c r="AT465" s="167" t="s">
        <v>150</v>
      </c>
      <c r="AU465" s="167" t="s">
        <v>141</v>
      </c>
      <c r="AV465" s="13" t="s">
        <v>141</v>
      </c>
      <c r="AW465" s="13" t="s">
        <v>36</v>
      </c>
      <c r="AX465" s="13" t="s">
        <v>22</v>
      </c>
      <c r="AY465" s="167" t="s">
        <v>134</v>
      </c>
    </row>
    <row r="466" spans="1:65" s="2" customFormat="1" ht="16.5" customHeight="1">
      <c r="A466" s="33"/>
      <c r="B466" s="148"/>
      <c r="C466" s="149" t="s">
        <v>520</v>
      </c>
      <c r="D466" s="149" t="s">
        <v>136</v>
      </c>
      <c r="E466" s="150" t="s">
        <v>521</v>
      </c>
      <c r="F466" s="151" t="s">
        <v>522</v>
      </c>
      <c r="G466" s="152" t="s">
        <v>183</v>
      </c>
      <c r="H466" s="153">
        <v>23</v>
      </c>
      <c r="I466" s="154"/>
      <c r="J466" s="155">
        <f>ROUND(I466*H466,2)</f>
        <v>0</v>
      </c>
      <c r="K466" s="151" t="s">
        <v>3</v>
      </c>
      <c r="L466" s="34"/>
      <c r="M466" s="156" t="s">
        <v>3</v>
      </c>
      <c r="N466" s="157" t="s">
        <v>47</v>
      </c>
      <c r="O466" s="54"/>
      <c r="P466" s="158">
        <f>O466*H466</f>
        <v>0</v>
      </c>
      <c r="Q466" s="158">
        <v>0</v>
      </c>
      <c r="R466" s="158">
        <f>Q466*H466</f>
        <v>0</v>
      </c>
      <c r="S466" s="158">
        <v>0</v>
      </c>
      <c r="T466" s="159">
        <f>S466*H466</f>
        <v>0</v>
      </c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R466" s="160" t="s">
        <v>140</v>
      </c>
      <c r="AT466" s="160" t="s">
        <v>136</v>
      </c>
      <c r="AU466" s="160" t="s">
        <v>141</v>
      </c>
      <c r="AY466" s="18" t="s">
        <v>134</v>
      </c>
      <c r="BE466" s="161">
        <f>IF(N466="základní",J466,0)</f>
        <v>0</v>
      </c>
      <c r="BF466" s="161">
        <f>IF(N466="snížená",J466,0)</f>
        <v>0</v>
      </c>
      <c r="BG466" s="161">
        <f>IF(N466="zákl. přenesená",J466,0)</f>
        <v>0</v>
      </c>
      <c r="BH466" s="161">
        <f>IF(N466="sníž. přenesená",J466,0)</f>
        <v>0</v>
      </c>
      <c r="BI466" s="161">
        <f>IF(N466="nulová",J466,0)</f>
        <v>0</v>
      </c>
      <c r="BJ466" s="18" t="s">
        <v>141</v>
      </c>
      <c r="BK466" s="161">
        <f>ROUND(I466*H466,2)</f>
        <v>0</v>
      </c>
      <c r="BL466" s="18" t="s">
        <v>140</v>
      </c>
      <c r="BM466" s="160" t="s">
        <v>523</v>
      </c>
    </row>
    <row r="467" spans="1:65" s="13" customFormat="1" ht="11.25">
      <c r="B467" s="166"/>
      <c r="D467" s="162" t="s">
        <v>150</v>
      </c>
      <c r="E467" s="167" t="s">
        <v>3</v>
      </c>
      <c r="F467" s="168" t="s">
        <v>524</v>
      </c>
      <c r="H467" s="169">
        <v>16</v>
      </c>
      <c r="I467" s="170"/>
      <c r="L467" s="166"/>
      <c r="M467" s="171"/>
      <c r="N467" s="172"/>
      <c r="O467" s="172"/>
      <c r="P467" s="172"/>
      <c r="Q467" s="172"/>
      <c r="R467" s="172"/>
      <c r="S467" s="172"/>
      <c r="T467" s="173"/>
      <c r="AT467" s="167" t="s">
        <v>150</v>
      </c>
      <c r="AU467" s="167" t="s">
        <v>141</v>
      </c>
      <c r="AV467" s="13" t="s">
        <v>141</v>
      </c>
      <c r="AW467" s="13" t="s">
        <v>36</v>
      </c>
      <c r="AX467" s="13" t="s">
        <v>75</v>
      </c>
      <c r="AY467" s="167" t="s">
        <v>134</v>
      </c>
    </row>
    <row r="468" spans="1:65" s="13" customFormat="1" ht="11.25">
      <c r="B468" s="166"/>
      <c r="D468" s="162" t="s">
        <v>150</v>
      </c>
      <c r="E468" s="167" t="s">
        <v>3</v>
      </c>
      <c r="F468" s="168" t="s">
        <v>525</v>
      </c>
      <c r="H468" s="169">
        <v>7</v>
      </c>
      <c r="I468" s="170"/>
      <c r="L468" s="166"/>
      <c r="M468" s="171"/>
      <c r="N468" s="172"/>
      <c r="O468" s="172"/>
      <c r="P468" s="172"/>
      <c r="Q468" s="172"/>
      <c r="R468" s="172"/>
      <c r="S468" s="172"/>
      <c r="T468" s="173"/>
      <c r="AT468" s="167" t="s">
        <v>150</v>
      </c>
      <c r="AU468" s="167" t="s">
        <v>141</v>
      </c>
      <c r="AV468" s="13" t="s">
        <v>141</v>
      </c>
      <c r="AW468" s="13" t="s">
        <v>36</v>
      </c>
      <c r="AX468" s="13" t="s">
        <v>75</v>
      </c>
      <c r="AY468" s="167" t="s">
        <v>134</v>
      </c>
    </row>
    <row r="469" spans="1:65" s="14" customFormat="1" ht="11.25">
      <c r="B469" s="174"/>
      <c r="D469" s="162" t="s">
        <v>150</v>
      </c>
      <c r="E469" s="175" t="s">
        <v>3</v>
      </c>
      <c r="F469" s="176" t="s">
        <v>154</v>
      </c>
      <c r="H469" s="177">
        <v>23</v>
      </c>
      <c r="I469" s="178"/>
      <c r="L469" s="174"/>
      <c r="M469" s="179"/>
      <c r="N469" s="180"/>
      <c r="O469" s="180"/>
      <c r="P469" s="180"/>
      <c r="Q469" s="180"/>
      <c r="R469" s="180"/>
      <c r="S469" s="180"/>
      <c r="T469" s="181"/>
      <c r="AT469" s="175" t="s">
        <v>150</v>
      </c>
      <c r="AU469" s="175" t="s">
        <v>141</v>
      </c>
      <c r="AV469" s="14" t="s">
        <v>140</v>
      </c>
      <c r="AW469" s="14" t="s">
        <v>36</v>
      </c>
      <c r="AX469" s="14" t="s">
        <v>22</v>
      </c>
      <c r="AY469" s="175" t="s">
        <v>134</v>
      </c>
    </row>
    <row r="470" spans="1:65" s="12" customFormat="1" ht="22.9" customHeight="1">
      <c r="B470" s="135"/>
      <c r="D470" s="136" t="s">
        <v>74</v>
      </c>
      <c r="E470" s="146" t="s">
        <v>526</v>
      </c>
      <c r="F470" s="146" t="s">
        <v>527</v>
      </c>
      <c r="I470" s="138"/>
      <c r="J470" s="147">
        <f>BK470</f>
        <v>0</v>
      </c>
      <c r="L470" s="135"/>
      <c r="M470" s="140"/>
      <c r="N470" s="141"/>
      <c r="O470" s="141"/>
      <c r="P470" s="142">
        <f>SUM(P471:P631)</f>
        <v>0</v>
      </c>
      <c r="Q470" s="141"/>
      <c r="R470" s="142">
        <f>SUM(R471:R631)</f>
        <v>0</v>
      </c>
      <c r="S470" s="141"/>
      <c r="T470" s="143">
        <f>SUM(T471:T631)</f>
        <v>0</v>
      </c>
      <c r="AR470" s="136" t="s">
        <v>22</v>
      </c>
      <c r="AT470" s="144" t="s">
        <v>74</v>
      </c>
      <c r="AU470" s="144" t="s">
        <v>22</v>
      </c>
      <c r="AY470" s="136" t="s">
        <v>134</v>
      </c>
      <c r="BK470" s="145">
        <f>SUM(BK471:BK631)</f>
        <v>0</v>
      </c>
    </row>
    <row r="471" spans="1:65" s="2" customFormat="1" ht="16.5" customHeight="1">
      <c r="A471" s="33"/>
      <c r="B471" s="148"/>
      <c r="C471" s="149" t="s">
        <v>528</v>
      </c>
      <c r="D471" s="149" t="s">
        <v>136</v>
      </c>
      <c r="E471" s="150" t="s">
        <v>529</v>
      </c>
      <c r="F471" s="151" t="s">
        <v>530</v>
      </c>
      <c r="G471" s="152" t="s">
        <v>3</v>
      </c>
      <c r="H471" s="153">
        <v>0</v>
      </c>
      <c r="I471" s="154"/>
      <c r="J471" s="155">
        <f>ROUND(I471*H471,2)</f>
        <v>0</v>
      </c>
      <c r="K471" s="151" t="s">
        <v>3</v>
      </c>
      <c r="L471" s="34"/>
      <c r="M471" s="156" t="s">
        <v>3</v>
      </c>
      <c r="N471" s="157" t="s">
        <v>47</v>
      </c>
      <c r="O471" s="54"/>
      <c r="P471" s="158">
        <f>O471*H471</f>
        <v>0</v>
      </c>
      <c r="Q471" s="158">
        <v>0</v>
      </c>
      <c r="R471" s="158">
        <f>Q471*H471</f>
        <v>0</v>
      </c>
      <c r="S471" s="158">
        <v>0</v>
      </c>
      <c r="T471" s="159">
        <f>S471*H471</f>
        <v>0</v>
      </c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R471" s="160" t="s">
        <v>140</v>
      </c>
      <c r="AT471" s="160" t="s">
        <v>136</v>
      </c>
      <c r="AU471" s="160" t="s">
        <v>141</v>
      </c>
      <c r="AY471" s="18" t="s">
        <v>134</v>
      </c>
      <c r="BE471" s="161">
        <f>IF(N471="základní",J471,0)</f>
        <v>0</v>
      </c>
      <c r="BF471" s="161">
        <f>IF(N471="snížená",J471,0)</f>
        <v>0</v>
      </c>
      <c r="BG471" s="161">
        <f>IF(N471="zákl. přenesená",J471,0)</f>
        <v>0</v>
      </c>
      <c r="BH471" s="161">
        <f>IF(N471="sníž. přenesená",J471,0)</f>
        <v>0</v>
      </c>
      <c r="BI471" s="161">
        <f>IF(N471="nulová",J471,0)</f>
        <v>0</v>
      </c>
      <c r="BJ471" s="18" t="s">
        <v>141</v>
      </c>
      <c r="BK471" s="161">
        <f>ROUND(I471*H471,2)</f>
        <v>0</v>
      </c>
      <c r="BL471" s="18" t="s">
        <v>140</v>
      </c>
      <c r="BM471" s="160" t="s">
        <v>531</v>
      </c>
    </row>
    <row r="472" spans="1:65" s="2" customFormat="1" ht="19.5">
      <c r="A472" s="33"/>
      <c r="B472" s="34"/>
      <c r="C472" s="33"/>
      <c r="D472" s="162" t="s">
        <v>148</v>
      </c>
      <c r="E472" s="33"/>
      <c r="F472" s="163" t="s">
        <v>532</v>
      </c>
      <c r="G472" s="33"/>
      <c r="H472" s="33"/>
      <c r="I472" s="88"/>
      <c r="J472" s="33"/>
      <c r="K472" s="33"/>
      <c r="L472" s="34"/>
      <c r="M472" s="164"/>
      <c r="N472" s="165"/>
      <c r="O472" s="54"/>
      <c r="P472" s="54"/>
      <c r="Q472" s="54"/>
      <c r="R472" s="54"/>
      <c r="S472" s="54"/>
      <c r="T472" s="55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T472" s="18" t="s">
        <v>148</v>
      </c>
      <c r="AU472" s="18" t="s">
        <v>141</v>
      </c>
    </row>
    <row r="473" spans="1:65" s="2" customFormat="1" ht="16.5" customHeight="1">
      <c r="A473" s="33"/>
      <c r="B473" s="148"/>
      <c r="C473" s="149" t="s">
        <v>533</v>
      </c>
      <c r="D473" s="149" t="s">
        <v>136</v>
      </c>
      <c r="E473" s="150" t="s">
        <v>534</v>
      </c>
      <c r="F473" s="151" t="s">
        <v>535</v>
      </c>
      <c r="G473" s="152" t="s">
        <v>183</v>
      </c>
      <c r="H473" s="153">
        <v>332.798</v>
      </c>
      <c r="I473" s="154"/>
      <c r="J473" s="155">
        <f>ROUND(I473*H473,2)</f>
        <v>0</v>
      </c>
      <c r="K473" s="151" t="s">
        <v>3</v>
      </c>
      <c r="L473" s="34"/>
      <c r="M473" s="156" t="s">
        <v>3</v>
      </c>
      <c r="N473" s="157" t="s">
        <v>47</v>
      </c>
      <c r="O473" s="54"/>
      <c r="P473" s="158">
        <f>O473*H473</f>
        <v>0</v>
      </c>
      <c r="Q473" s="158">
        <v>0</v>
      </c>
      <c r="R473" s="158">
        <f>Q473*H473</f>
        <v>0</v>
      </c>
      <c r="S473" s="158">
        <v>0</v>
      </c>
      <c r="T473" s="159">
        <f>S473*H473</f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60" t="s">
        <v>140</v>
      </c>
      <c r="AT473" s="160" t="s">
        <v>136</v>
      </c>
      <c r="AU473" s="160" t="s">
        <v>141</v>
      </c>
      <c r="AY473" s="18" t="s">
        <v>134</v>
      </c>
      <c r="BE473" s="161">
        <f>IF(N473="základní",J473,0)</f>
        <v>0</v>
      </c>
      <c r="BF473" s="161">
        <f>IF(N473="snížená",J473,0)</f>
        <v>0</v>
      </c>
      <c r="BG473" s="161">
        <f>IF(N473="zákl. přenesená",J473,0)</f>
        <v>0</v>
      </c>
      <c r="BH473" s="161">
        <f>IF(N473="sníž. přenesená",J473,0)</f>
        <v>0</v>
      </c>
      <c r="BI473" s="161">
        <f>IF(N473="nulová",J473,0)</f>
        <v>0</v>
      </c>
      <c r="BJ473" s="18" t="s">
        <v>141</v>
      </c>
      <c r="BK473" s="161">
        <f>ROUND(I473*H473,2)</f>
        <v>0</v>
      </c>
      <c r="BL473" s="18" t="s">
        <v>140</v>
      </c>
      <c r="BM473" s="160" t="s">
        <v>536</v>
      </c>
    </row>
    <row r="474" spans="1:65" s="15" customFormat="1" ht="11.25">
      <c r="B474" s="182"/>
      <c r="D474" s="162" t="s">
        <v>150</v>
      </c>
      <c r="E474" s="183" t="s">
        <v>3</v>
      </c>
      <c r="F474" s="184" t="s">
        <v>537</v>
      </c>
      <c r="H474" s="183" t="s">
        <v>3</v>
      </c>
      <c r="I474" s="185"/>
      <c r="L474" s="182"/>
      <c r="M474" s="186"/>
      <c r="N474" s="187"/>
      <c r="O474" s="187"/>
      <c r="P474" s="187"/>
      <c r="Q474" s="187"/>
      <c r="R474" s="187"/>
      <c r="S474" s="187"/>
      <c r="T474" s="188"/>
      <c r="AT474" s="183" t="s">
        <v>150</v>
      </c>
      <c r="AU474" s="183" t="s">
        <v>141</v>
      </c>
      <c r="AV474" s="15" t="s">
        <v>22</v>
      </c>
      <c r="AW474" s="15" t="s">
        <v>36</v>
      </c>
      <c r="AX474" s="15" t="s">
        <v>75</v>
      </c>
      <c r="AY474" s="183" t="s">
        <v>134</v>
      </c>
    </row>
    <row r="475" spans="1:65" s="15" customFormat="1" ht="11.25">
      <c r="B475" s="182"/>
      <c r="D475" s="162" t="s">
        <v>150</v>
      </c>
      <c r="E475" s="183" t="s">
        <v>3</v>
      </c>
      <c r="F475" s="184" t="s">
        <v>538</v>
      </c>
      <c r="H475" s="183" t="s">
        <v>3</v>
      </c>
      <c r="I475" s="185"/>
      <c r="L475" s="182"/>
      <c r="M475" s="186"/>
      <c r="N475" s="187"/>
      <c r="O475" s="187"/>
      <c r="P475" s="187"/>
      <c r="Q475" s="187"/>
      <c r="R475" s="187"/>
      <c r="S475" s="187"/>
      <c r="T475" s="188"/>
      <c r="AT475" s="183" t="s">
        <v>150</v>
      </c>
      <c r="AU475" s="183" t="s">
        <v>141</v>
      </c>
      <c r="AV475" s="15" t="s">
        <v>22</v>
      </c>
      <c r="AW475" s="15" t="s">
        <v>36</v>
      </c>
      <c r="AX475" s="15" t="s">
        <v>75</v>
      </c>
      <c r="AY475" s="183" t="s">
        <v>134</v>
      </c>
    </row>
    <row r="476" spans="1:65" s="15" customFormat="1" ht="11.25">
      <c r="B476" s="182"/>
      <c r="D476" s="162" t="s">
        <v>150</v>
      </c>
      <c r="E476" s="183" t="s">
        <v>3</v>
      </c>
      <c r="F476" s="184" t="s">
        <v>539</v>
      </c>
      <c r="H476" s="183" t="s">
        <v>3</v>
      </c>
      <c r="I476" s="185"/>
      <c r="L476" s="182"/>
      <c r="M476" s="186"/>
      <c r="N476" s="187"/>
      <c r="O476" s="187"/>
      <c r="P476" s="187"/>
      <c r="Q476" s="187"/>
      <c r="R476" s="187"/>
      <c r="S476" s="187"/>
      <c r="T476" s="188"/>
      <c r="AT476" s="183" t="s">
        <v>150</v>
      </c>
      <c r="AU476" s="183" t="s">
        <v>141</v>
      </c>
      <c r="AV476" s="15" t="s">
        <v>22</v>
      </c>
      <c r="AW476" s="15" t="s">
        <v>36</v>
      </c>
      <c r="AX476" s="15" t="s">
        <v>75</v>
      </c>
      <c r="AY476" s="183" t="s">
        <v>134</v>
      </c>
    </row>
    <row r="477" spans="1:65" s="13" customFormat="1" ht="11.25">
      <c r="B477" s="166"/>
      <c r="D477" s="162" t="s">
        <v>150</v>
      </c>
      <c r="E477" s="167" t="s">
        <v>3</v>
      </c>
      <c r="F477" s="168" t="s">
        <v>540</v>
      </c>
      <c r="H477" s="169">
        <v>216.27600000000001</v>
      </c>
      <c r="I477" s="170"/>
      <c r="L477" s="166"/>
      <c r="M477" s="171"/>
      <c r="N477" s="172"/>
      <c r="O477" s="172"/>
      <c r="P477" s="172"/>
      <c r="Q477" s="172"/>
      <c r="R477" s="172"/>
      <c r="S477" s="172"/>
      <c r="T477" s="173"/>
      <c r="AT477" s="167" t="s">
        <v>150</v>
      </c>
      <c r="AU477" s="167" t="s">
        <v>141</v>
      </c>
      <c r="AV477" s="13" t="s">
        <v>141</v>
      </c>
      <c r="AW477" s="13" t="s">
        <v>36</v>
      </c>
      <c r="AX477" s="13" t="s">
        <v>75</v>
      </c>
      <c r="AY477" s="167" t="s">
        <v>134</v>
      </c>
    </row>
    <row r="478" spans="1:65" s="13" customFormat="1" ht="11.25">
      <c r="B478" s="166"/>
      <c r="D478" s="162" t="s">
        <v>150</v>
      </c>
      <c r="E478" s="167" t="s">
        <v>3</v>
      </c>
      <c r="F478" s="168" t="s">
        <v>541</v>
      </c>
      <c r="H478" s="169">
        <v>-32.4</v>
      </c>
      <c r="I478" s="170"/>
      <c r="L478" s="166"/>
      <c r="M478" s="171"/>
      <c r="N478" s="172"/>
      <c r="O478" s="172"/>
      <c r="P478" s="172"/>
      <c r="Q478" s="172"/>
      <c r="R478" s="172"/>
      <c r="S478" s="172"/>
      <c r="T478" s="173"/>
      <c r="AT478" s="167" t="s">
        <v>150</v>
      </c>
      <c r="AU478" s="167" t="s">
        <v>141</v>
      </c>
      <c r="AV478" s="13" t="s">
        <v>141</v>
      </c>
      <c r="AW478" s="13" t="s">
        <v>36</v>
      </c>
      <c r="AX478" s="13" t="s">
        <v>75</v>
      </c>
      <c r="AY478" s="167" t="s">
        <v>134</v>
      </c>
    </row>
    <row r="479" spans="1:65" s="13" customFormat="1" ht="11.25">
      <c r="B479" s="166"/>
      <c r="D479" s="162" t="s">
        <v>150</v>
      </c>
      <c r="E479" s="167" t="s">
        <v>3</v>
      </c>
      <c r="F479" s="168" t="s">
        <v>542</v>
      </c>
      <c r="H479" s="169">
        <v>-7.98</v>
      </c>
      <c r="I479" s="170"/>
      <c r="L479" s="166"/>
      <c r="M479" s="171"/>
      <c r="N479" s="172"/>
      <c r="O479" s="172"/>
      <c r="P479" s="172"/>
      <c r="Q479" s="172"/>
      <c r="R479" s="172"/>
      <c r="S479" s="172"/>
      <c r="T479" s="173"/>
      <c r="AT479" s="167" t="s">
        <v>150</v>
      </c>
      <c r="AU479" s="167" t="s">
        <v>141</v>
      </c>
      <c r="AV479" s="13" t="s">
        <v>141</v>
      </c>
      <c r="AW479" s="13" t="s">
        <v>36</v>
      </c>
      <c r="AX479" s="13" t="s">
        <v>75</v>
      </c>
      <c r="AY479" s="167" t="s">
        <v>134</v>
      </c>
    </row>
    <row r="480" spans="1:65" s="13" customFormat="1" ht="11.25">
      <c r="B480" s="166"/>
      <c r="D480" s="162" t="s">
        <v>150</v>
      </c>
      <c r="E480" s="167" t="s">
        <v>3</v>
      </c>
      <c r="F480" s="168" t="s">
        <v>543</v>
      </c>
      <c r="H480" s="169">
        <v>-5.04</v>
      </c>
      <c r="I480" s="170"/>
      <c r="L480" s="166"/>
      <c r="M480" s="171"/>
      <c r="N480" s="172"/>
      <c r="O480" s="172"/>
      <c r="P480" s="172"/>
      <c r="Q480" s="172"/>
      <c r="R480" s="172"/>
      <c r="S480" s="172"/>
      <c r="T480" s="173"/>
      <c r="AT480" s="167" t="s">
        <v>150</v>
      </c>
      <c r="AU480" s="167" t="s">
        <v>141</v>
      </c>
      <c r="AV480" s="13" t="s">
        <v>141</v>
      </c>
      <c r="AW480" s="13" t="s">
        <v>36</v>
      </c>
      <c r="AX480" s="13" t="s">
        <v>75</v>
      </c>
      <c r="AY480" s="167" t="s">
        <v>134</v>
      </c>
    </row>
    <row r="481" spans="1:65" s="15" customFormat="1" ht="11.25">
      <c r="B481" s="182"/>
      <c r="D481" s="162" t="s">
        <v>150</v>
      </c>
      <c r="E481" s="183" t="s">
        <v>3</v>
      </c>
      <c r="F481" s="184" t="s">
        <v>544</v>
      </c>
      <c r="H481" s="183" t="s">
        <v>3</v>
      </c>
      <c r="I481" s="185"/>
      <c r="L481" s="182"/>
      <c r="M481" s="186"/>
      <c r="N481" s="187"/>
      <c r="O481" s="187"/>
      <c r="P481" s="187"/>
      <c r="Q481" s="187"/>
      <c r="R481" s="187"/>
      <c r="S481" s="187"/>
      <c r="T481" s="188"/>
      <c r="AT481" s="183" t="s">
        <v>150</v>
      </c>
      <c r="AU481" s="183" t="s">
        <v>141</v>
      </c>
      <c r="AV481" s="15" t="s">
        <v>22</v>
      </c>
      <c r="AW481" s="15" t="s">
        <v>36</v>
      </c>
      <c r="AX481" s="15" t="s">
        <v>75</v>
      </c>
      <c r="AY481" s="183" t="s">
        <v>134</v>
      </c>
    </row>
    <row r="482" spans="1:65" s="13" customFormat="1" ht="11.25">
      <c r="B482" s="166"/>
      <c r="D482" s="162" t="s">
        <v>150</v>
      </c>
      <c r="E482" s="167" t="s">
        <v>3</v>
      </c>
      <c r="F482" s="168" t="s">
        <v>545</v>
      </c>
      <c r="H482" s="169">
        <v>235.64400000000001</v>
      </c>
      <c r="I482" s="170"/>
      <c r="L482" s="166"/>
      <c r="M482" s="171"/>
      <c r="N482" s="172"/>
      <c r="O482" s="172"/>
      <c r="P482" s="172"/>
      <c r="Q482" s="172"/>
      <c r="R482" s="172"/>
      <c r="S482" s="172"/>
      <c r="T482" s="173"/>
      <c r="AT482" s="167" t="s">
        <v>150</v>
      </c>
      <c r="AU482" s="167" t="s">
        <v>141</v>
      </c>
      <c r="AV482" s="13" t="s">
        <v>141</v>
      </c>
      <c r="AW482" s="13" t="s">
        <v>36</v>
      </c>
      <c r="AX482" s="13" t="s">
        <v>75</v>
      </c>
      <c r="AY482" s="167" t="s">
        <v>134</v>
      </c>
    </row>
    <row r="483" spans="1:65" s="13" customFormat="1" ht="11.25">
      <c r="B483" s="166"/>
      <c r="D483" s="162" t="s">
        <v>150</v>
      </c>
      <c r="E483" s="167" t="s">
        <v>3</v>
      </c>
      <c r="F483" s="168" t="s">
        <v>546</v>
      </c>
      <c r="H483" s="169">
        <v>-31.9</v>
      </c>
      <c r="I483" s="170"/>
      <c r="L483" s="166"/>
      <c r="M483" s="171"/>
      <c r="N483" s="172"/>
      <c r="O483" s="172"/>
      <c r="P483" s="172"/>
      <c r="Q483" s="172"/>
      <c r="R483" s="172"/>
      <c r="S483" s="172"/>
      <c r="T483" s="173"/>
      <c r="AT483" s="167" t="s">
        <v>150</v>
      </c>
      <c r="AU483" s="167" t="s">
        <v>141</v>
      </c>
      <c r="AV483" s="13" t="s">
        <v>141</v>
      </c>
      <c r="AW483" s="13" t="s">
        <v>36</v>
      </c>
      <c r="AX483" s="13" t="s">
        <v>75</v>
      </c>
      <c r="AY483" s="167" t="s">
        <v>134</v>
      </c>
    </row>
    <row r="484" spans="1:65" s="13" customFormat="1" ht="11.25">
      <c r="B484" s="166"/>
      <c r="D484" s="162" t="s">
        <v>150</v>
      </c>
      <c r="E484" s="167" t="s">
        <v>3</v>
      </c>
      <c r="F484" s="168" t="s">
        <v>547</v>
      </c>
      <c r="H484" s="169">
        <v>-5.8</v>
      </c>
      <c r="I484" s="170"/>
      <c r="L484" s="166"/>
      <c r="M484" s="171"/>
      <c r="N484" s="172"/>
      <c r="O484" s="172"/>
      <c r="P484" s="172"/>
      <c r="Q484" s="172"/>
      <c r="R484" s="172"/>
      <c r="S484" s="172"/>
      <c r="T484" s="173"/>
      <c r="AT484" s="167" t="s">
        <v>150</v>
      </c>
      <c r="AU484" s="167" t="s">
        <v>141</v>
      </c>
      <c r="AV484" s="13" t="s">
        <v>141</v>
      </c>
      <c r="AW484" s="13" t="s">
        <v>36</v>
      </c>
      <c r="AX484" s="13" t="s">
        <v>75</v>
      </c>
      <c r="AY484" s="167" t="s">
        <v>134</v>
      </c>
    </row>
    <row r="485" spans="1:65" s="13" customFormat="1" ht="11.25">
      <c r="B485" s="166"/>
      <c r="D485" s="162" t="s">
        <v>150</v>
      </c>
      <c r="E485" s="167" t="s">
        <v>3</v>
      </c>
      <c r="F485" s="168" t="s">
        <v>548</v>
      </c>
      <c r="H485" s="169">
        <v>-10.64</v>
      </c>
      <c r="I485" s="170"/>
      <c r="L485" s="166"/>
      <c r="M485" s="171"/>
      <c r="N485" s="172"/>
      <c r="O485" s="172"/>
      <c r="P485" s="172"/>
      <c r="Q485" s="172"/>
      <c r="R485" s="172"/>
      <c r="S485" s="172"/>
      <c r="T485" s="173"/>
      <c r="AT485" s="167" t="s">
        <v>150</v>
      </c>
      <c r="AU485" s="167" t="s">
        <v>141</v>
      </c>
      <c r="AV485" s="13" t="s">
        <v>141</v>
      </c>
      <c r="AW485" s="13" t="s">
        <v>36</v>
      </c>
      <c r="AX485" s="13" t="s">
        <v>75</v>
      </c>
      <c r="AY485" s="167" t="s">
        <v>134</v>
      </c>
    </row>
    <row r="486" spans="1:65" s="13" customFormat="1" ht="11.25">
      <c r="B486" s="166"/>
      <c r="D486" s="162" t="s">
        <v>150</v>
      </c>
      <c r="E486" s="167" t="s">
        <v>3</v>
      </c>
      <c r="F486" s="168" t="s">
        <v>549</v>
      </c>
      <c r="H486" s="169">
        <v>-23.4</v>
      </c>
      <c r="I486" s="170"/>
      <c r="L486" s="166"/>
      <c r="M486" s="171"/>
      <c r="N486" s="172"/>
      <c r="O486" s="172"/>
      <c r="P486" s="172"/>
      <c r="Q486" s="172"/>
      <c r="R486" s="172"/>
      <c r="S486" s="172"/>
      <c r="T486" s="173"/>
      <c r="AT486" s="167" t="s">
        <v>150</v>
      </c>
      <c r="AU486" s="167" t="s">
        <v>141</v>
      </c>
      <c r="AV486" s="13" t="s">
        <v>141</v>
      </c>
      <c r="AW486" s="13" t="s">
        <v>36</v>
      </c>
      <c r="AX486" s="13" t="s">
        <v>75</v>
      </c>
      <c r="AY486" s="167" t="s">
        <v>134</v>
      </c>
    </row>
    <row r="487" spans="1:65" s="13" customFormat="1" ht="11.25">
      <c r="B487" s="166"/>
      <c r="D487" s="162" t="s">
        <v>150</v>
      </c>
      <c r="E487" s="167" t="s">
        <v>3</v>
      </c>
      <c r="F487" s="168" t="s">
        <v>550</v>
      </c>
      <c r="H487" s="169">
        <v>-1.962</v>
      </c>
      <c r="I487" s="170"/>
      <c r="L487" s="166"/>
      <c r="M487" s="171"/>
      <c r="N487" s="172"/>
      <c r="O487" s="172"/>
      <c r="P487" s="172"/>
      <c r="Q487" s="172"/>
      <c r="R487" s="172"/>
      <c r="S487" s="172"/>
      <c r="T487" s="173"/>
      <c r="AT487" s="167" t="s">
        <v>150</v>
      </c>
      <c r="AU487" s="167" t="s">
        <v>141</v>
      </c>
      <c r="AV487" s="13" t="s">
        <v>141</v>
      </c>
      <c r="AW487" s="13" t="s">
        <v>36</v>
      </c>
      <c r="AX487" s="13" t="s">
        <v>75</v>
      </c>
      <c r="AY487" s="167" t="s">
        <v>134</v>
      </c>
    </row>
    <row r="488" spans="1:65" s="14" customFormat="1" ht="11.25">
      <c r="B488" s="174"/>
      <c r="D488" s="162" t="s">
        <v>150</v>
      </c>
      <c r="E488" s="175" t="s">
        <v>3</v>
      </c>
      <c r="F488" s="176" t="s">
        <v>154</v>
      </c>
      <c r="H488" s="177">
        <v>332.798</v>
      </c>
      <c r="I488" s="178"/>
      <c r="L488" s="174"/>
      <c r="M488" s="179"/>
      <c r="N488" s="180"/>
      <c r="O488" s="180"/>
      <c r="P488" s="180"/>
      <c r="Q488" s="180"/>
      <c r="R488" s="180"/>
      <c r="S488" s="180"/>
      <c r="T488" s="181"/>
      <c r="AT488" s="175" t="s">
        <v>150</v>
      </c>
      <c r="AU488" s="175" t="s">
        <v>141</v>
      </c>
      <c r="AV488" s="14" t="s">
        <v>140</v>
      </c>
      <c r="AW488" s="14" t="s">
        <v>36</v>
      </c>
      <c r="AX488" s="14" t="s">
        <v>22</v>
      </c>
      <c r="AY488" s="175" t="s">
        <v>134</v>
      </c>
    </row>
    <row r="489" spans="1:65" s="2" customFormat="1" ht="16.5" customHeight="1">
      <c r="A489" s="33"/>
      <c r="B489" s="148"/>
      <c r="C489" s="149" t="s">
        <v>551</v>
      </c>
      <c r="D489" s="149" t="s">
        <v>136</v>
      </c>
      <c r="E489" s="150" t="s">
        <v>552</v>
      </c>
      <c r="F489" s="151" t="s">
        <v>553</v>
      </c>
      <c r="G489" s="152" t="s">
        <v>183</v>
      </c>
      <c r="H489" s="153">
        <v>145.75</v>
      </c>
      <c r="I489" s="154"/>
      <c r="J489" s="155">
        <f>ROUND(I489*H489,2)</f>
        <v>0</v>
      </c>
      <c r="K489" s="151" t="s">
        <v>3</v>
      </c>
      <c r="L489" s="34"/>
      <c r="M489" s="156" t="s">
        <v>3</v>
      </c>
      <c r="N489" s="157" t="s">
        <v>47</v>
      </c>
      <c r="O489" s="54"/>
      <c r="P489" s="158">
        <f>O489*H489</f>
        <v>0</v>
      </c>
      <c r="Q489" s="158">
        <v>0</v>
      </c>
      <c r="R489" s="158">
        <f>Q489*H489</f>
        <v>0</v>
      </c>
      <c r="S489" s="158">
        <v>0</v>
      </c>
      <c r="T489" s="159">
        <f>S489*H489</f>
        <v>0</v>
      </c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R489" s="160" t="s">
        <v>140</v>
      </c>
      <c r="AT489" s="160" t="s">
        <v>136</v>
      </c>
      <c r="AU489" s="160" t="s">
        <v>141</v>
      </c>
      <c r="AY489" s="18" t="s">
        <v>134</v>
      </c>
      <c r="BE489" s="161">
        <f>IF(N489="základní",J489,0)</f>
        <v>0</v>
      </c>
      <c r="BF489" s="161">
        <f>IF(N489="snížená",J489,0)</f>
        <v>0</v>
      </c>
      <c r="BG489" s="161">
        <f>IF(N489="zákl. přenesená",J489,0)</f>
        <v>0</v>
      </c>
      <c r="BH489" s="161">
        <f>IF(N489="sníž. přenesená",J489,0)</f>
        <v>0</v>
      </c>
      <c r="BI489" s="161">
        <f>IF(N489="nulová",J489,0)</f>
        <v>0</v>
      </c>
      <c r="BJ489" s="18" t="s">
        <v>141</v>
      </c>
      <c r="BK489" s="161">
        <f>ROUND(I489*H489,2)</f>
        <v>0</v>
      </c>
      <c r="BL489" s="18" t="s">
        <v>140</v>
      </c>
      <c r="BM489" s="160" t="s">
        <v>554</v>
      </c>
    </row>
    <row r="490" spans="1:65" s="15" customFormat="1" ht="11.25">
      <c r="B490" s="182"/>
      <c r="D490" s="162" t="s">
        <v>150</v>
      </c>
      <c r="E490" s="183" t="s">
        <v>3</v>
      </c>
      <c r="F490" s="184" t="s">
        <v>537</v>
      </c>
      <c r="H490" s="183" t="s">
        <v>3</v>
      </c>
      <c r="I490" s="185"/>
      <c r="L490" s="182"/>
      <c r="M490" s="186"/>
      <c r="N490" s="187"/>
      <c r="O490" s="187"/>
      <c r="P490" s="187"/>
      <c r="Q490" s="187"/>
      <c r="R490" s="187"/>
      <c r="S490" s="187"/>
      <c r="T490" s="188"/>
      <c r="AT490" s="183" t="s">
        <v>150</v>
      </c>
      <c r="AU490" s="183" t="s">
        <v>141</v>
      </c>
      <c r="AV490" s="15" t="s">
        <v>22</v>
      </c>
      <c r="AW490" s="15" t="s">
        <v>36</v>
      </c>
      <c r="AX490" s="15" t="s">
        <v>75</v>
      </c>
      <c r="AY490" s="183" t="s">
        <v>134</v>
      </c>
    </row>
    <row r="491" spans="1:65" s="15" customFormat="1" ht="11.25">
      <c r="B491" s="182"/>
      <c r="D491" s="162" t="s">
        <v>150</v>
      </c>
      <c r="E491" s="183" t="s">
        <v>3</v>
      </c>
      <c r="F491" s="184" t="s">
        <v>538</v>
      </c>
      <c r="H491" s="183" t="s">
        <v>3</v>
      </c>
      <c r="I491" s="185"/>
      <c r="L491" s="182"/>
      <c r="M491" s="186"/>
      <c r="N491" s="187"/>
      <c r="O491" s="187"/>
      <c r="P491" s="187"/>
      <c r="Q491" s="187"/>
      <c r="R491" s="187"/>
      <c r="S491" s="187"/>
      <c r="T491" s="188"/>
      <c r="AT491" s="183" t="s">
        <v>150</v>
      </c>
      <c r="AU491" s="183" t="s">
        <v>141</v>
      </c>
      <c r="AV491" s="15" t="s">
        <v>22</v>
      </c>
      <c r="AW491" s="15" t="s">
        <v>36</v>
      </c>
      <c r="AX491" s="15" t="s">
        <v>75</v>
      </c>
      <c r="AY491" s="183" t="s">
        <v>134</v>
      </c>
    </row>
    <row r="492" spans="1:65" s="15" customFormat="1" ht="11.25">
      <c r="B492" s="182"/>
      <c r="D492" s="162" t="s">
        <v>150</v>
      </c>
      <c r="E492" s="183" t="s">
        <v>3</v>
      </c>
      <c r="F492" s="184" t="s">
        <v>555</v>
      </c>
      <c r="H492" s="183" t="s">
        <v>3</v>
      </c>
      <c r="I492" s="185"/>
      <c r="L492" s="182"/>
      <c r="M492" s="186"/>
      <c r="N492" s="187"/>
      <c r="O492" s="187"/>
      <c r="P492" s="187"/>
      <c r="Q492" s="187"/>
      <c r="R492" s="187"/>
      <c r="S492" s="187"/>
      <c r="T492" s="188"/>
      <c r="AT492" s="183" t="s">
        <v>150</v>
      </c>
      <c r="AU492" s="183" t="s">
        <v>141</v>
      </c>
      <c r="AV492" s="15" t="s">
        <v>22</v>
      </c>
      <c r="AW492" s="15" t="s">
        <v>36</v>
      </c>
      <c r="AX492" s="15" t="s">
        <v>75</v>
      </c>
      <c r="AY492" s="183" t="s">
        <v>134</v>
      </c>
    </row>
    <row r="493" spans="1:65" s="13" customFormat="1" ht="11.25">
      <c r="B493" s="166"/>
      <c r="D493" s="162" t="s">
        <v>150</v>
      </c>
      <c r="E493" s="167" t="s">
        <v>3</v>
      </c>
      <c r="F493" s="168" t="s">
        <v>556</v>
      </c>
      <c r="H493" s="169">
        <v>66.866</v>
      </c>
      <c r="I493" s="170"/>
      <c r="L493" s="166"/>
      <c r="M493" s="171"/>
      <c r="N493" s="172"/>
      <c r="O493" s="172"/>
      <c r="P493" s="172"/>
      <c r="Q493" s="172"/>
      <c r="R493" s="172"/>
      <c r="S493" s="172"/>
      <c r="T493" s="173"/>
      <c r="AT493" s="167" t="s">
        <v>150</v>
      </c>
      <c r="AU493" s="167" t="s">
        <v>141</v>
      </c>
      <c r="AV493" s="13" t="s">
        <v>141</v>
      </c>
      <c r="AW493" s="13" t="s">
        <v>36</v>
      </c>
      <c r="AX493" s="13" t="s">
        <v>75</v>
      </c>
      <c r="AY493" s="167" t="s">
        <v>134</v>
      </c>
    </row>
    <row r="494" spans="1:65" s="13" customFormat="1" ht="11.25">
      <c r="B494" s="166"/>
      <c r="D494" s="162" t="s">
        <v>150</v>
      </c>
      <c r="E494" s="167" t="s">
        <v>3</v>
      </c>
      <c r="F494" s="168" t="s">
        <v>557</v>
      </c>
      <c r="H494" s="169">
        <v>16.79</v>
      </c>
      <c r="I494" s="170"/>
      <c r="L494" s="166"/>
      <c r="M494" s="171"/>
      <c r="N494" s="172"/>
      <c r="O494" s="172"/>
      <c r="P494" s="172"/>
      <c r="Q494" s="172"/>
      <c r="R494" s="172"/>
      <c r="S494" s="172"/>
      <c r="T494" s="173"/>
      <c r="AT494" s="167" t="s">
        <v>150</v>
      </c>
      <c r="AU494" s="167" t="s">
        <v>141</v>
      </c>
      <c r="AV494" s="13" t="s">
        <v>141</v>
      </c>
      <c r="AW494" s="13" t="s">
        <v>36</v>
      </c>
      <c r="AX494" s="13" t="s">
        <v>75</v>
      </c>
      <c r="AY494" s="167" t="s">
        <v>134</v>
      </c>
    </row>
    <row r="495" spans="1:65" s="13" customFormat="1" ht="11.25">
      <c r="B495" s="166"/>
      <c r="D495" s="162" t="s">
        <v>150</v>
      </c>
      <c r="E495" s="167" t="s">
        <v>3</v>
      </c>
      <c r="F495" s="168" t="s">
        <v>558</v>
      </c>
      <c r="H495" s="169">
        <v>-7.2</v>
      </c>
      <c r="I495" s="170"/>
      <c r="L495" s="166"/>
      <c r="M495" s="171"/>
      <c r="N495" s="172"/>
      <c r="O495" s="172"/>
      <c r="P495" s="172"/>
      <c r="Q495" s="172"/>
      <c r="R495" s="172"/>
      <c r="S495" s="172"/>
      <c r="T495" s="173"/>
      <c r="AT495" s="167" t="s">
        <v>150</v>
      </c>
      <c r="AU495" s="167" t="s">
        <v>141</v>
      </c>
      <c r="AV495" s="13" t="s">
        <v>141</v>
      </c>
      <c r="AW495" s="13" t="s">
        <v>36</v>
      </c>
      <c r="AX495" s="13" t="s">
        <v>75</v>
      </c>
      <c r="AY495" s="167" t="s">
        <v>134</v>
      </c>
    </row>
    <row r="496" spans="1:65" s="13" customFormat="1" ht="11.25">
      <c r="B496" s="166"/>
      <c r="D496" s="162" t="s">
        <v>150</v>
      </c>
      <c r="E496" s="167" t="s">
        <v>3</v>
      </c>
      <c r="F496" s="168" t="s">
        <v>559</v>
      </c>
      <c r="H496" s="169">
        <v>-2.88</v>
      </c>
      <c r="I496" s="170"/>
      <c r="L496" s="166"/>
      <c r="M496" s="171"/>
      <c r="N496" s="172"/>
      <c r="O496" s="172"/>
      <c r="P496" s="172"/>
      <c r="Q496" s="172"/>
      <c r="R496" s="172"/>
      <c r="S496" s="172"/>
      <c r="T496" s="173"/>
      <c r="AT496" s="167" t="s">
        <v>150</v>
      </c>
      <c r="AU496" s="167" t="s">
        <v>141</v>
      </c>
      <c r="AV496" s="13" t="s">
        <v>141</v>
      </c>
      <c r="AW496" s="13" t="s">
        <v>36</v>
      </c>
      <c r="AX496" s="13" t="s">
        <v>75</v>
      </c>
      <c r="AY496" s="167" t="s">
        <v>134</v>
      </c>
    </row>
    <row r="497" spans="1:65" s="15" customFormat="1" ht="11.25">
      <c r="B497" s="182"/>
      <c r="D497" s="162" t="s">
        <v>150</v>
      </c>
      <c r="E497" s="183" t="s">
        <v>3</v>
      </c>
      <c r="F497" s="184" t="s">
        <v>560</v>
      </c>
      <c r="H497" s="183" t="s">
        <v>3</v>
      </c>
      <c r="I497" s="185"/>
      <c r="L497" s="182"/>
      <c r="M497" s="186"/>
      <c r="N497" s="187"/>
      <c r="O497" s="187"/>
      <c r="P497" s="187"/>
      <c r="Q497" s="187"/>
      <c r="R497" s="187"/>
      <c r="S497" s="187"/>
      <c r="T497" s="188"/>
      <c r="AT497" s="183" t="s">
        <v>150</v>
      </c>
      <c r="AU497" s="183" t="s">
        <v>141</v>
      </c>
      <c r="AV497" s="15" t="s">
        <v>22</v>
      </c>
      <c r="AW497" s="15" t="s">
        <v>36</v>
      </c>
      <c r="AX497" s="15" t="s">
        <v>75</v>
      </c>
      <c r="AY497" s="183" t="s">
        <v>134</v>
      </c>
    </row>
    <row r="498" spans="1:65" s="13" customFormat="1" ht="11.25">
      <c r="B498" s="166"/>
      <c r="D498" s="162" t="s">
        <v>150</v>
      </c>
      <c r="E498" s="167" t="s">
        <v>3</v>
      </c>
      <c r="F498" s="168" t="s">
        <v>561</v>
      </c>
      <c r="H498" s="169">
        <v>67.864000000000004</v>
      </c>
      <c r="I498" s="170"/>
      <c r="L498" s="166"/>
      <c r="M498" s="171"/>
      <c r="N498" s="172"/>
      <c r="O498" s="172"/>
      <c r="P498" s="172"/>
      <c r="Q498" s="172"/>
      <c r="R498" s="172"/>
      <c r="S498" s="172"/>
      <c r="T498" s="173"/>
      <c r="AT498" s="167" t="s">
        <v>150</v>
      </c>
      <c r="AU498" s="167" t="s">
        <v>141</v>
      </c>
      <c r="AV498" s="13" t="s">
        <v>141</v>
      </c>
      <c r="AW498" s="13" t="s">
        <v>36</v>
      </c>
      <c r="AX498" s="13" t="s">
        <v>75</v>
      </c>
      <c r="AY498" s="167" t="s">
        <v>134</v>
      </c>
    </row>
    <row r="499" spans="1:65" s="13" customFormat="1" ht="11.25">
      <c r="B499" s="166"/>
      <c r="D499" s="162" t="s">
        <v>150</v>
      </c>
      <c r="E499" s="167" t="s">
        <v>3</v>
      </c>
      <c r="F499" s="168" t="s">
        <v>557</v>
      </c>
      <c r="H499" s="169">
        <v>16.79</v>
      </c>
      <c r="I499" s="170"/>
      <c r="L499" s="166"/>
      <c r="M499" s="171"/>
      <c r="N499" s="172"/>
      <c r="O499" s="172"/>
      <c r="P499" s="172"/>
      <c r="Q499" s="172"/>
      <c r="R499" s="172"/>
      <c r="S499" s="172"/>
      <c r="T499" s="173"/>
      <c r="AT499" s="167" t="s">
        <v>150</v>
      </c>
      <c r="AU499" s="167" t="s">
        <v>141</v>
      </c>
      <c r="AV499" s="13" t="s">
        <v>141</v>
      </c>
      <c r="AW499" s="13" t="s">
        <v>36</v>
      </c>
      <c r="AX499" s="13" t="s">
        <v>75</v>
      </c>
      <c r="AY499" s="167" t="s">
        <v>134</v>
      </c>
    </row>
    <row r="500" spans="1:65" s="13" customFormat="1" ht="11.25">
      <c r="B500" s="166"/>
      <c r="D500" s="162" t="s">
        <v>150</v>
      </c>
      <c r="E500" s="167" t="s">
        <v>3</v>
      </c>
      <c r="F500" s="168" t="s">
        <v>562</v>
      </c>
      <c r="H500" s="169">
        <v>-11.04</v>
      </c>
      <c r="I500" s="170"/>
      <c r="L500" s="166"/>
      <c r="M500" s="171"/>
      <c r="N500" s="172"/>
      <c r="O500" s="172"/>
      <c r="P500" s="172"/>
      <c r="Q500" s="172"/>
      <c r="R500" s="172"/>
      <c r="S500" s="172"/>
      <c r="T500" s="173"/>
      <c r="AT500" s="167" t="s">
        <v>150</v>
      </c>
      <c r="AU500" s="167" t="s">
        <v>141</v>
      </c>
      <c r="AV500" s="13" t="s">
        <v>141</v>
      </c>
      <c r="AW500" s="13" t="s">
        <v>36</v>
      </c>
      <c r="AX500" s="13" t="s">
        <v>75</v>
      </c>
      <c r="AY500" s="167" t="s">
        <v>134</v>
      </c>
    </row>
    <row r="501" spans="1:65" s="13" customFormat="1" ht="11.25">
      <c r="B501" s="166"/>
      <c r="D501" s="162" t="s">
        <v>150</v>
      </c>
      <c r="E501" s="167" t="s">
        <v>3</v>
      </c>
      <c r="F501" s="168" t="s">
        <v>563</v>
      </c>
      <c r="H501" s="169">
        <v>-1.44</v>
      </c>
      <c r="I501" s="170"/>
      <c r="L501" s="166"/>
      <c r="M501" s="171"/>
      <c r="N501" s="172"/>
      <c r="O501" s="172"/>
      <c r="P501" s="172"/>
      <c r="Q501" s="172"/>
      <c r="R501" s="172"/>
      <c r="S501" s="172"/>
      <c r="T501" s="173"/>
      <c r="AT501" s="167" t="s">
        <v>150</v>
      </c>
      <c r="AU501" s="167" t="s">
        <v>141</v>
      </c>
      <c r="AV501" s="13" t="s">
        <v>141</v>
      </c>
      <c r="AW501" s="13" t="s">
        <v>36</v>
      </c>
      <c r="AX501" s="13" t="s">
        <v>75</v>
      </c>
      <c r="AY501" s="167" t="s">
        <v>134</v>
      </c>
    </row>
    <row r="502" spans="1:65" s="14" customFormat="1" ht="11.25">
      <c r="B502" s="174"/>
      <c r="D502" s="162" t="s">
        <v>150</v>
      </c>
      <c r="E502" s="175" t="s">
        <v>3</v>
      </c>
      <c r="F502" s="176" t="s">
        <v>154</v>
      </c>
      <c r="H502" s="177">
        <v>145.75</v>
      </c>
      <c r="I502" s="178"/>
      <c r="L502" s="174"/>
      <c r="M502" s="179"/>
      <c r="N502" s="180"/>
      <c r="O502" s="180"/>
      <c r="P502" s="180"/>
      <c r="Q502" s="180"/>
      <c r="R502" s="180"/>
      <c r="S502" s="180"/>
      <c r="T502" s="181"/>
      <c r="AT502" s="175" t="s">
        <v>150</v>
      </c>
      <c r="AU502" s="175" t="s">
        <v>141</v>
      </c>
      <c r="AV502" s="14" t="s">
        <v>140</v>
      </c>
      <c r="AW502" s="14" t="s">
        <v>36</v>
      </c>
      <c r="AX502" s="14" t="s">
        <v>22</v>
      </c>
      <c r="AY502" s="175" t="s">
        <v>134</v>
      </c>
    </row>
    <row r="503" spans="1:65" s="2" customFormat="1" ht="16.5" customHeight="1">
      <c r="A503" s="33"/>
      <c r="B503" s="148"/>
      <c r="C503" s="149" t="s">
        <v>564</v>
      </c>
      <c r="D503" s="149" t="s">
        <v>136</v>
      </c>
      <c r="E503" s="150" t="s">
        <v>565</v>
      </c>
      <c r="F503" s="151" t="s">
        <v>566</v>
      </c>
      <c r="G503" s="152" t="s">
        <v>183</v>
      </c>
      <c r="H503" s="153">
        <v>11.28</v>
      </c>
      <c r="I503" s="154"/>
      <c r="J503" s="155">
        <f>ROUND(I503*H503,2)</f>
        <v>0</v>
      </c>
      <c r="K503" s="151" t="s">
        <v>3</v>
      </c>
      <c r="L503" s="34"/>
      <c r="M503" s="156" t="s">
        <v>3</v>
      </c>
      <c r="N503" s="157" t="s">
        <v>47</v>
      </c>
      <c r="O503" s="54"/>
      <c r="P503" s="158">
        <f>O503*H503</f>
        <v>0</v>
      </c>
      <c r="Q503" s="158">
        <v>0</v>
      </c>
      <c r="R503" s="158">
        <f>Q503*H503</f>
        <v>0</v>
      </c>
      <c r="S503" s="158">
        <v>0</v>
      </c>
      <c r="T503" s="159">
        <f>S503*H503</f>
        <v>0</v>
      </c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R503" s="160" t="s">
        <v>140</v>
      </c>
      <c r="AT503" s="160" t="s">
        <v>136</v>
      </c>
      <c r="AU503" s="160" t="s">
        <v>141</v>
      </c>
      <c r="AY503" s="18" t="s">
        <v>134</v>
      </c>
      <c r="BE503" s="161">
        <f>IF(N503="základní",J503,0)</f>
        <v>0</v>
      </c>
      <c r="BF503" s="161">
        <f>IF(N503="snížená",J503,0)</f>
        <v>0</v>
      </c>
      <c r="BG503" s="161">
        <f>IF(N503="zákl. přenesená",J503,0)</f>
        <v>0</v>
      </c>
      <c r="BH503" s="161">
        <f>IF(N503="sníž. přenesená",J503,0)</f>
        <v>0</v>
      </c>
      <c r="BI503" s="161">
        <f>IF(N503="nulová",J503,0)</f>
        <v>0</v>
      </c>
      <c r="BJ503" s="18" t="s">
        <v>141</v>
      </c>
      <c r="BK503" s="161">
        <f>ROUND(I503*H503,2)</f>
        <v>0</v>
      </c>
      <c r="BL503" s="18" t="s">
        <v>140</v>
      </c>
      <c r="BM503" s="160" t="s">
        <v>567</v>
      </c>
    </row>
    <row r="504" spans="1:65" s="15" customFormat="1" ht="11.25">
      <c r="B504" s="182"/>
      <c r="D504" s="162" t="s">
        <v>150</v>
      </c>
      <c r="E504" s="183" t="s">
        <v>3</v>
      </c>
      <c r="F504" s="184" t="s">
        <v>537</v>
      </c>
      <c r="H504" s="183" t="s">
        <v>3</v>
      </c>
      <c r="I504" s="185"/>
      <c r="L504" s="182"/>
      <c r="M504" s="186"/>
      <c r="N504" s="187"/>
      <c r="O504" s="187"/>
      <c r="P504" s="187"/>
      <c r="Q504" s="187"/>
      <c r="R504" s="187"/>
      <c r="S504" s="187"/>
      <c r="T504" s="188"/>
      <c r="AT504" s="183" t="s">
        <v>150</v>
      </c>
      <c r="AU504" s="183" t="s">
        <v>141</v>
      </c>
      <c r="AV504" s="15" t="s">
        <v>22</v>
      </c>
      <c r="AW504" s="15" t="s">
        <v>36</v>
      </c>
      <c r="AX504" s="15" t="s">
        <v>75</v>
      </c>
      <c r="AY504" s="183" t="s">
        <v>134</v>
      </c>
    </row>
    <row r="505" spans="1:65" s="15" customFormat="1" ht="11.25">
      <c r="B505" s="182"/>
      <c r="D505" s="162" t="s">
        <v>150</v>
      </c>
      <c r="E505" s="183" t="s">
        <v>3</v>
      </c>
      <c r="F505" s="184" t="s">
        <v>538</v>
      </c>
      <c r="H505" s="183" t="s">
        <v>3</v>
      </c>
      <c r="I505" s="185"/>
      <c r="L505" s="182"/>
      <c r="M505" s="186"/>
      <c r="N505" s="187"/>
      <c r="O505" s="187"/>
      <c r="P505" s="187"/>
      <c r="Q505" s="187"/>
      <c r="R505" s="187"/>
      <c r="S505" s="187"/>
      <c r="T505" s="188"/>
      <c r="AT505" s="183" t="s">
        <v>150</v>
      </c>
      <c r="AU505" s="183" t="s">
        <v>141</v>
      </c>
      <c r="AV505" s="15" t="s">
        <v>22</v>
      </c>
      <c r="AW505" s="15" t="s">
        <v>36</v>
      </c>
      <c r="AX505" s="15" t="s">
        <v>75</v>
      </c>
      <c r="AY505" s="183" t="s">
        <v>134</v>
      </c>
    </row>
    <row r="506" spans="1:65" s="13" customFormat="1" ht="11.25">
      <c r="B506" s="166"/>
      <c r="D506" s="162" t="s">
        <v>150</v>
      </c>
      <c r="E506" s="167" t="s">
        <v>3</v>
      </c>
      <c r="F506" s="168" t="s">
        <v>568</v>
      </c>
      <c r="H506" s="169">
        <v>5.52</v>
      </c>
      <c r="I506" s="170"/>
      <c r="L506" s="166"/>
      <c r="M506" s="171"/>
      <c r="N506" s="172"/>
      <c r="O506" s="172"/>
      <c r="P506" s="172"/>
      <c r="Q506" s="172"/>
      <c r="R506" s="172"/>
      <c r="S506" s="172"/>
      <c r="T506" s="173"/>
      <c r="AT506" s="167" t="s">
        <v>150</v>
      </c>
      <c r="AU506" s="167" t="s">
        <v>141</v>
      </c>
      <c r="AV506" s="13" t="s">
        <v>141</v>
      </c>
      <c r="AW506" s="13" t="s">
        <v>36</v>
      </c>
      <c r="AX506" s="13" t="s">
        <v>75</v>
      </c>
      <c r="AY506" s="167" t="s">
        <v>134</v>
      </c>
    </row>
    <row r="507" spans="1:65" s="13" customFormat="1" ht="11.25">
      <c r="B507" s="166"/>
      <c r="D507" s="162" t="s">
        <v>150</v>
      </c>
      <c r="E507" s="167" t="s">
        <v>3</v>
      </c>
      <c r="F507" s="168" t="s">
        <v>569</v>
      </c>
      <c r="H507" s="169">
        <v>5.76</v>
      </c>
      <c r="I507" s="170"/>
      <c r="L507" s="166"/>
      <c r="M507" s="171"/>
      <c r="N507" s="172"/>
      <c r="O507" s="172"/>
      <c r="P507" s="172"/>
      <c r="Q507" s="172"/>
      <c r="R507" s="172"/>
      <c r="S507" s="172"/>
      <c r="T507" s="173"/>
      <c r="AT507" s="167" t="s">
        <v>150</v>
      </c>
      <c r="AU507" s="167" t="s">
        <v>141</v>
      </c>
      <c r="AV507" s="13" t="s">
        <v>141</v>
      </c>
      <c r="AW507" s="13" t="s">
        <v>36</v>
      </c>
      <c r="AX507" s="13" t="s">
        <v>75</v>
      </c>
      <c r="AY507" s="167" t="s">
        <v>134</v>
      </c>
    </row>
    <row r="508" spans="1:65" s="14" customFormat="1" ht="11.25">
      <c r="B508" s="174"/>
      <c r="D508" s="162" t="s">
        <v>150</v>
      </c>
      <c r="E508" s="175" t="s">
        <v>3</v>
      </c>
      <c r="F508" s="176" t="s">
        <v>570</v>
      </c>
      <c r="H508" s="177">
        <v>11.28</v>
      </c>
      <c r="I508" s="178"/>
      <c r="L508" s="174"/>
      <c r="M508" s="179"/>
      <c r="N508" s="180"/>
      <c r="O508" s="180"/>
      <c r="P508" s="180"/>
      <c r="Q508" s="180"/>
      <c r="R508" s="180"/>
      <c r="S508" s="180"/>
      <c r="T508" s="181"/>
      <c r="AT508" s="175" t="s">
        <v>150</v>
      </c>
      <c r="AU508" s="175" t="s">
        <v>141</v>
      </c>
      <c r="AV508" s="14" t="s">
        <v>140</v>
      </c>
      <c r="AW508" s="14" t="s">
        <v>36</v>
      </c>
      <c r="AX508" s="14" t="s">
        <v>22</v>
      </c>
      <c r="AY508" s="175" t="s">
        <v>134</v>
      </c>
    </row>
    <row r="509" spans="1:65" s="2" customFormat="1" ht="16.5" customHeight="1">
      <c r="A509" s="33"/>
      <c r="B509" s="148"/>
      <c r="C509" s="149" t="s">
        <v>571</v>
      </c>
      <c r="D509" s="149" t="s">
        <v>136</v>
      </c>
      <c r="E509" s="150" t="s">
        <v>572</v>
      </c>
      <c r="F509" s="151" t="s">
        <v>573</v>
      </c>
      <c r="G509" s="152" t="s">
        <v>183</v>
      </c>
      <c r="H509" s="153">
        <v>11.04</v>
      </c>
      <c r="I509" s="154"/>
      <c r="J509" s="155">
        <f>ROUND(I509*H509,2)</f>
        <v>0</v>
      </c>
      <c r="K509" s="151" t="s">
        <v>3</v>
      </c>
      <c r="L509" s="34"/>
      <c r="M509" s="156" t="s">
        <v>3</v>
      </c>
      <c r="N509" s="157" t="s">
        <v>47</v>
      </c>
      <c r="O509" s="54"/>
      <c r="P509" s="158">
        <f>O509*H509</f>
        <v>0</v>
      </c>
      <c r="Q509" s="158">
        <v>0</v>
      </c>
      <c r="R509" s="158">
        <f>Q509*H509</f>
        <v>0</v>
      </c>
      <c r="S509" s="158">
        <v>0</v>
      </c>
      <c r="T509" s="159">
        <f>S509*H509</f>
        <v>0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60" t="s">
        <v>140</v>
      </c>
      <c r="AT509" s="160" t="s">
        <v>136</v>
      </c>
      <c r="AU509" s="160" t="s">
        <v>141</v>
      </c>
      <c r="AY509" s="18" t="s">
        <v>134</v>
      </c>
      <c r="BE509" s="161">
        <f>IF(N509="základní",J509,0)</f>
        <v>0</v>
      </c>
      <c r="BF509" s="161">
        <f>IF(N509="snížená",J509,0)</f>
        <v>0</v>
      </c>
      <c r="BG509" s="161">
        <f>IF(N509="zákl. přenesená",J509,0)</f>
        <v>0</v>
      </c>
      <c r="BH509" s="161">
        <f>IF(N509="sníž. přenesená",J509,0)</f>
        <v>0</v>
      </c>
      <c r="BI509" s="161">
        <f>IF(N509="nulová",J509,0)</f>
        <v>0</v>
      </c>
      <c r="BJ509" s="18" t="s">
        <v>141</v>
      </c>
      <c r="BK509" s="161">
        <f>ROUND(I509*H509,2)</f>
        <v>0</v>
      </c>
      <c r="BL509" s="18" t="s">
        <v>140</v>
      </c>
      <c r="BM509" s="160" t="s">
        <v>574</v>
      </c>
    </row>
    <row r="510" spans="1:65" s="15" customFormat="1" ht="11.25">
      <c r="B510" s="182"/>
      <c r="D510" s="162" t="s">
        <v>150</v>
      </c>
      <c r="E510" s="183" t="s">
        <v>3</v>
      </c>
      <c r="F510" s="184" t="s">
        <v>537</v>
      </c>
      <c r="H510" s="183" t="s">
        <v>3</v>
      </c>
      <c r="I510" s="185"/>
      <c r="L510" s="182"/>
      <c r="M510" s="186"/>
      <c r="N510" s="187"/>
      <c r="O510" s="187"/>
      <c r="P510" s="187"/>
      <c r="Q510" s="187"/>
      <c r="R510" s="187"/>
      <c r="S510" s="187"/>
      <c r="T510" s="188"/>
      <c r="AT510" s="183" t="s">
        <v>150</v>
      </c>
      <c r="AU510" s="183" t="s">
        <v>141</v>
      </c>
      <c r="AV510" s="15" t="s">
        <v>22</v>
      </c>
      <c r="AW510" s="15" t="s">
        <v>36</v>
      </c>
      <c r="AX510" s="15" t="s">
        <v>75</v>
      </c>
      <c r="AY510" s="183" t="s">
        <v>134</v>
      </c>
    </row>
    <row r="511" spans="1:65" s="15" customFormat="1" ht="11.25">
      <c r="B511" s="182"/>
      <c r="D511" s="162" t="s">
        <v>150</v>
      </c>
      <c r="E511" s="183" t="s">
        <v>3</v>
      </c>
      <c r="F511" s="184" t="s">
        <v>538</v>
      </c>
      <c r="H511" s="183" t="s">
        <v>3</v>
      </c>
      <c r="I511" s="185"/>
      <c r="L511" s="182"/>
      <c r="M511" s="186"/>
      <c r="N511" s="187"/>
      <c r="O511" s="187"/>
      <c r="P511" s="187"/>
      <c r="Q511" s="187"/>
      <c r="R511" s="187"/>
      <c r="S511" s="187"/>
      <c r="T511" s="188"/>
      <c r="AT511" s="183" t="s">
        <v>150</v>
      </c>
      <c r="AU511" s="183" t="s">
        <v>141</v>
      </c>
      <c r="AV511" s="15" t="s">
        <v>22</v>
      </c>
      <c r="AW511" s="15" t="s">
        <v>36</v>
      </c>
      <c r="AX511" s="15" t="s">
        <v>75</v>
      </c>
      <c r="AY511" s="183" t="s">
        <v>134</v>
      </c>
    </row>
    <row r="512" spans="1:65" s="13" customFormat="1" ht="11.25">
      <c r="B512" s="166"/>
      <c r="D512" s="162" t="s">
        <v>150</v>
      </c>
      <c r="E512" s="167" t="s">
        <v>3</v>
      </c>
      <c r="F512" s="168" t="s">
        <v>575</v>
      </c>
      <c r="H512" s="169">
        <v>11.04</v>
      </c>
      <c r="I512" s="170"/>
      <c r="L512" s="166"/>
      <c r="M512" s="171"/>
      <c r="N512" s="172"/>
      <c r="O512" s="172"/>
      <c r="P512" s="172"/>
      <c r="Q512" s="172"/>
      <c r="R512" s="172"/>
      <c r="S512" s="172"/>
      <c r="T512" s="173"/>
      <c r="AT512" s="167" t="s">
        <v>150</v>
      </c>
      <c r="AU512" s="167" t="s">
        <v>141</v>
      </c>
      <c r="AV512" s="13" t="s">
        <v>141</v>
      </c>
      <c r="AW512" s="13" t="s">
        <v>36</v>
      </c>
      <c r="AX512" s="13" t="s">
        <v>75</v>
      </c>
      <c r="AY512" s="167" t="s">
        <v>134</v>
      </c>
    </row>
    <row r="513" spans="1:65" s="14" customFormat="1" ht="11.25">
      <c r="B513" s="174"/>
      <c r="D513" s="162" t="s">
        <v>150</v>
      </c>
      <c r="E513" s="175" t="s">
        <v>3</v>
      </c>
      <c r="F513" s="176" t="s">
        <v>570</v>
      </c>
      <c r="H513" s="177">
        <v>11.04</v>
      </c>
      <c r="I513" s="178"/>
      <c r="L513" s="174"/>
      <c r="M513" s="179"/>
      <c r="N513" s="180"/>
      <c r="O513" s="180"/>
      <c r="P513" s="180"/>
      <c r="Q513" s="180"/>
      <c r="R513" s="180"/>
      <c r="S513" s="180"/>
      <c r="T513" s="181"/>
      <c r="AT513" s="175" t="s">
        <v>150</v>
      </c>
      <c r="AU513" s="175" t="s">
        <v>141</v>
      </c>
      <c r="AV513" s="14" t="s">
        <v>140</v>
      </c>
      <c r="AW513" s="14" t="s">
        <v>36</v>
      </c>
      <c r="AX513" s="14" t="s">
        <v>22</v>
      </c>
      <c r="AY513" s="175" t="s">
        <v>134</v>
      </c>
    </row>
    <row r="514" spans="1:65" s="2" customFormat="1" ht="16.5" customHeight="1">
      <c r="A514" s="33"/>
      <c r="B514" s="148"/>
      <c r="C514" s="149" t="s">
        <v>576</v>
      </c>
      <c r="D514" s="149" t="s">
        <v>136</v>
      </c>
      <c r="E514" s="150" t="s">
        <v>577</v>
      </c>
      <c r="F514" s="151" t="s">
        <v>578</v>
      </c>
      <c r="G514" s="152" t="s">
        <v>183</v>
      </c>
      <c r="H514" s="153">
        <v>67.933999999999997</v>
      </c>
      <c r="I514" s="154"/>
      <c r="J514" s="155">
        <f>ROUND(I514*H514,2)</f>
        <v>0</v>
      </c>
      <c r="K514" s="151" t="s">
        <v>3</v>
      </c>
      <c r="L514" s="34"/>
      <c r="M514" s="156" t="s">
        <v>3</v>
      </c>
      <c r="N514" s="157" t="s">
        <v>47</v>
      </c>
      <c r="O514" s="54"/>
      <c r="P514" s="158">
        <f>O514*H514</f>
        <v>0</v>
      </c>
      <c r="Q514" s="158">
        <v>0</v>
      </c>
      <c r="R514" s="158">
        <f>Q514*H514</f>
        <v>0</v>
      </c>
      <c r="S514" s="158">
        <v>0</v>
      </c>
      <c r="T514" s="159">
        <f>S514*H514</f>
        <v>0</v>
      </c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R514" s="160" t="s">
        <v>140</v>
      </c>
      <c r="AT514" s="160" t="s">
        <v>136</v>
      </c>
      <c r="AU514" s="160" t="s">
        <v>141</v>
      </c>
      <c r="AY514" s="18" t="s">
        <v>134</v>
      </c>
      <c r="BE514" s="161">
        <f>IF(N514="základní",J514,0)</f>
        <v>0</v>
      </c>
      <c r="BF514" s="161">
        <f>IF(N514="snížená",J514,0)</f>
        <v>0</v>
      </c>
      <c r="BG514" s="161">
        <f>IF(N514="zákl. přenesená",J514,0)</f>
        <v>0</v>
      </c>
      <c r="BH514" s="161">
        <f>IF(N514="sníž. přenesená",J514,0)</f>
        <v>0</v>
      </c>
      <c r="BI514" s="161">
        <f>IF(N514="nulová",J514,0)</f>
        <v>0</v>
      </c>
      <c r="BJ514" s="18" t="s">
        <v>141</v>
      </c>
      <c r="BK514" s="161">
        <f>ROUND(I514*H514,2)</f>
        <v>0</v>
      </c>
      <c r="BL514" s="18" t="s">
        <v>140</v>
      </c>
      <c r="BM514" s="160" t="s">
        <v>579</v>
      </c>
    </row>
    <row r="515" spans="1:65" s="15" customFormat="1" ht="11.25">
      <c r="B515" s="182"/>
      <c r="D515" s="162" t="s">
        <v>150</v>
      </c>
      <c r="E515" s="183" t="s">
        <v>3</v>
      </c>
      <c r="F515" s="184" t="s">
        <v>537</v>
      </c>
      <c r="H515" s="183" t="s">
        <v>3</v>
      </c>
      <c r="I515" s="185"/>
      <c r="L515" s="182"/>
      <c r="M515" s="186"/>
      <c r="N515" s="187"/>
      <c r="O515" s="187"/>
      <c r="P515" s="187"/>
      <c r="Q515" s="187"/>
      <c r="R515" s="187"/>
      <c r="S515" s="187"/>
      <c r="T515" s="188"/>
      <c r="AT515" s="183" t="s">
        <v>150</v>
      </c>
      <c r="AU515" s="183" t="s">
        <v>141</v>
      </c>
      <c r="AV515" s="15" t="s">
        <v>22</v>
      </c>
      <c r="AW515" s="15" t="s">
        <v>36</v>
      </c>
      <c r="AX515" s="15" t="s">
        <v>75</v>
      </c>
      <c r="AY515" s="183" t="s">
        <v>134</v>
      </c>
    </row>
    <row r="516" spans="1:65" s="15" customFormat="1" ht="11.25">
      <c r="B516" s="182"/>
      <c r="D516" s="162" t="s">
        <v>150</v>
      </c>
      <c r="E516" s="183" t="s">
        <v>3</v>
      </c>
      <c r="F516" s="184" t="s">
        <v>538</v>
      </c>
      <c r="H516" s="183" t="s">
        <v>3</v>
      </c>
      <c r="I516" s="185"/>
      <c r="L516" s="182"/>
      <c r="M516" s="186"/>
      <c r="N516" s="187"/>
      <c r="O516" s="187"/>
      <c r="P516" s="187"/>
      <c r="Q516" s="187"/>
      <c r="R516" s="187"/>
      <c r="S516" s="187"/>
      <c r="T516" s="188"/>
      <c r="AT516" s="183" t="s">
        <v>150</v>
      </c>
      <c r="AU516" s="183" t="s">
        <v>141</v>
      </c>
      <c r="AV516" s="15" t="s">
        <v>22</v>
      </c>
      <c r="AW516" s="15" t="s">
        <v>36</v>
      </c>
      <c r="AX516" s="15" t="s">
        <v>75</v>
      </c>
      <c r="AY516" s="183" t="s">
        <v>134</v>
      </c>
    </row>
    <row r="517" spans="1:65" s="15" customFormat="1" ht="11.25">
      <c r="B517" s="182"/>
      <c r="D517" s="162" t="s">
        <v>150</v>
      </c>
      <c r="E517" s="183" t="s">
        <v>3</v>
      </c>
      <c r="F517" s="184" t="s">
        <v>580</v>
      </c>
      <c r="H517" s="183" t="s">
        <v>3</v>
      </c>
      <c r="I517" s="185"/>
      <c r="L517" s="182"/>
      <c r="M517" s="186"/>
      <c r="N517" s="187"/>
      <c r="O517" s="187"/>
      <c r="P517" s="187"/>
      <c r="Q517" s="187"/>
      <c r="R517" s="187"/>
      <c r="S517" s="187"/>
      <c r="T517" s="188"/>
      <c r="AT517" s="183" t="s">
        <v>150</v>
      </c>
      <c r="AU517" s="183" t="s">
        <v>141</v>
      </c>
      <c r="AV517" s="15" t="s">
        <v>22</v>
      </c>
      <c r="AW517" s="15" t="s">
        <v>36</v>
      </c>
      <c r="AX517" s="15" t="s">
        <v>75</v>
      </c>
      <c r="AY517" s="183" t="s">
        <v>134</v>
      </c>
    </row>
    <row r="518" spans="1:65" s="15" customFormat="1" ht="11.25">
      <c r="B518" s="182"/>
      <c r="D518" s="162" t="s">
        <v>150</v>
      </c>
      <c r="E518" s="183" t="s">
        <v>3</v>
      </c>
      <c r="F518" s="184" t="s">
        <v>539</v>
      </c>
      <c r="H518" s="183" t="s">
        <v>3</v>
      </c>
      <c r="I518" s="185"/>
      <c r="L518" s="182"/>
      <c r="M518" s="186"/>
      <c r="N518" s="187"/>
      <c r="O518" s="187"/>
      <c r="P518" s="187"/>
      <c r="Q518" s="187"/>
      <c r="R518" s="187"/>
      <c r="S518" s="187"/>
      <c r="T518" s="188"/>
      <c r="AT518" s="183" t="s">
        <v>150</v>
      </c>
      <c r="AU518" s="183" t="s">
        <v>141</v>
      </c>
      <c r="AV518" s="15" t="s">
        <v>22</v>
      </c>
      <c r="AW518" s="15" t="s">
        <v>36</v>
      </c>
      <c r="AX518" s="15" t="s">
        <v>75</v>
      </c>
      <c r="AY518" s="183" t="s">
        <v>134</v>
      </c>
    </row>
    <row r="519" spans="1:65" s="13" customFormat="1" ht="11.25">
      <c r="B519" s="166"/>
      <c r="D519" s="162" t="s">
        <v>150</v>
      </c>
      <c r="E519" s="167" t="s">
        <v>3</v>
      </c>
      <c r="F519" s="168" t="s">
        <v>581</v>
      </c>
      <c r="H519" s="169">
        <v>22.68</v>
      </c>
      <c r="I519" s="170"/>
      <c r="L519" s="166"/>
      <c r="M519" s="171"/>
      <c r="N519" s="172"/>
      <c r="O519" s="172"/>
      <c r="P519" s="172"/>
      <c r="Q519" s="172"/>
      <c r="R519" s="172"/>
      <c r="S519" s="172"/>
      <c r="T519" s="173"/>
      <c r="AT519" s="167" t="s">
        <v>150</v>
      </c>
      <c r="AU519" s="167" t="s">
        <v>141</v>
      </c>
      <c r="AV519" s="13" t="s">
        <v>141</v>
      </c>
      <c r="AW519" s="13" t="s">
        <v>36</v>
      </c>
      <c r="AX519" s="13" t="s">
        <v>75</v>
      </c>
      <c r="AY519" s="167" t="s">
        <v>134</v>
      </c>
    </row>
    <row r="520" spans="1:65" s="13" customFormat="1" ht="11.25">
      <c r="B520" s="166"/>
      <c r="D520" s="162" t="s">
        <v>150</v>
      </c>
      <c r="E520" s="167" t="s">
        <v>3</v>
      </c>
      <c r="F520" s="168" t="s">
        <v>582</v>
      </c>
      <c r="H520" s="169">
        <v>5.6</v>
      </c>
      <c r="I520" s="170"/>
      <c r="L520" s="166"/>
      <c r="M520" s="171"/>
      <c r="N520" s="172"/>
      <c r="O520" s="172"/>
      <c r="P520" s="172"/>
      <c r="Q520" s="172"/>
      <c r="R520" s="172"/>
      <c r="S520" s="172"/>
      <c r="T520" s="173"/>
      <c r="AT520" s="167" t="s">
        <v>150</v>
      </c>
      <c r="AU520" s="167" t="s">
        <v>141</v>
      </c>
      <c r="AV520" s="13" t="s">
        <v>141</v>
      </c>
      <c r="AW520" s="13" t="s">
        <v>36</v>
      </c>
      <c r="AX520" s="13" t="s">
        <v>75</v>
      </c>
      <c r="AY520" s="167" t="s">
        <v>134</v>
      </c>
    </row>
    <row r="521" spans="1:65" s="13" customFormat="1" ht="11.25">
      <c r="B521" s="166"/>
      <c r="D521" s="162" t="s">
        <v>150</v>
      </c>
      <c r="E521" s="167" t="s">
        <v>3</v>
      </c>
      <c r="F521" s="168" t="s">
        <v>583</v>
      </c>
      <c r="H521" s="169">
        <v>3.24</v>
      </c>
      <c r="I521" s="170"/>
      <c r="L521" s="166"/>
      <c r="M521" s="171"/>
      <c r="N521" s="172"/>
      <c r="O521" s="172"/>
      <c r="P521" s="172"/>
      <c r="Q521" s="172"/>
      <c r="R521" s="172"/>
      <c r="S521" s="172"/>
      <c r="T521" s="173"/>
      <c r="AT521" s="167" t="s">
        <v>150</v>
      </c>
      <c r="AU521" s="167" t="s">
        <v>141</v>
      </c>
      <c r="AV521" s="13" t="s">
        <v>141</v>
      </c>
      <c r="AW521" s="13" t="s">
        <v>36</v>
      </c>
      <c r="AX521" s="13" t="s">
        <v>75</v>
      </c>
      <c r="AY521" s="167" t="s">
        <v>134</v>
      </c>
    </row>
    <row r="522" spans="1:65" s="15" customFormat="1" ht="11.25">
      <c r="B522" s="182"/>
      <c r="D522" s="162" t="s">
        <v>150</v>
      </c>
      <c r="E522" s="183" t="s">
        <v>3</v>
      </c>
      <c r="F522" s="184" t="s">
        <v>544</v>
      </c>
      <c r="H522" s="183" t="s">
        <v>3</v>
      </c>
      <c r="I522" s="185"/>
      <c r="L522" s="182"/>
      <c r="M522" s="186"/>
      <c r="N522" s="187"/>
      <c r="O522" s="187"/>
      <c r="P522" s="187"/>
      <c r="Q522" s="187"/>
      <c r="R522" s="187"/>
      <c r="S522" s="187"/>
      <c r="T522" s="188"/>
      <c r="AT522" s="183" t="s">
        <v>150</v>
      </c>
      <c r="AU522" s="183" t="s">
        <v>141</v>
      </c>
      <c r="AV522" s="15" t="s">
        <v>22</v>
      </c>
      <c r="AW522" s="15" t="s">
        <v>36</v>
      </c>
      <c r="AX522" s="15" t="s">
        <v>75</v>
      </c>
      <c r="AY522" s="183" t="s">
        <v>134</v>
      </c>
    </row>
    <row r="523" spans="1:65" s="13" customFormat="1" ht="11.25">
      <c r="B523" s="166"/>
      <c r="D523" s="162" t="s">
        <v>150</v>
      </c>
      <c r="E523" s="167" t="s">
        <v>3</v>
      </c>
      <c r="F523" s="168" t="s">
        <v>584</v>
      </c>
      <c r="H523" s="169">
        <v>16.38</v>
      </c>
      <c r="I523" s="170"/>
      <c r="L523" s="166"/>
      <c r="M523" s="171"/>
      <c r="N523" s="172"/>
      <c r="O523" s="172"/>
      <c r="P523" s="172"/>
      <c r="Q523" s="172"/>
      <c r="R523" s="172"/>
      <c r="S523" s="172"/>
      <c r="T523" s="173"/>
      <c r="AT523" s="167" t="s">
        <v>150</v>
      </c>
      <c r="AU523" s="167" t="s">
        <v>141</v>
      </c>
      <c r="AV523" s="13" t="s">
        <v>141</v>
      </c>
      <c r="AW523" s="13" t="s">
        <v>36</v>
      </c>
      <c r="AX523" s="13" t="s">
        <v>75</v>
      </c>
      <c r="AY523" s="167" t="s">
        <v>134</v>
      </c>
    </row>
    <row r="524" spans="1:65" s="13" customFormat="1" ht="11.25">
      <c r="B524" s="166"/>
      <c r="D524" s="162" t="s">
        <v>150</v>
      </c>
      <c r="E524" s="167" t="s">
        <v>3</v>
      </c>
      <c r="F524" s="168" t="s">
        <v>585</v>
      </c>
      <c r="H524" s="169">
        <v>8.93</v>
      </c>
      <c r="I524" s="170"/>
      <c r="L524" s="166"/>
      <c r="M524" s="171"/>
      <c r="N524" s="172"/>
      <c r="O524" s="172"/>
      <c r="P524" s="172"/>
      <c r="Q524" s="172"/>
      <c r="R524" s="172"/>
      <c r="S524" s="172"/>
      <c r="T524" s="173"/>
      <c r="AT524" s="167" t="s">
        <v>150</v>
      </c>
      <c r="AU524" s="167" t="s">
        <v>141</v>
      </c>
      <c r="AV524" s="13" t="s">
        <v>141</v>
      </c>
      <c r="AW524" s="13" t="s">
        <v>36</v>
      </c>
      <c r="AX524" s="13" t="s">
        <v>75</v>
      </c>
      <c r="AY524" s="167" t="s">
        <v>134</v>
      </c>
    </row>
    <row r="525" spans="1:65" s="15" customFormat="1" ht="11.25">
      <c r="B525" s="182"/>
      <c r="D525" s="162" t="s">
        <v>150</v>
      </c>
      <c r="E525" s="183" t="s">
        <v>3</v>
      </c>
      <c r="F525" s="184" t="s">
        <v>555</v>
      </c>
      <c r="H525" s="183" t="s">
        <v>3</v>
      </c>
      <c r="I525" s="185"/>
      <c r="L525" s="182"/>
      <c r="M525" s="186"/>
      <c r="N525" s="187"/>
      <c r="O525" s="187"/>
      <c r="P525" s="187"/>
      <c r="Q525" s="187"/>
      <c r="R525" s="187"/>
      <c r="S525" s="187"/>
      <c r="T525" s="188"/>
      <c r="AT525" s="183" t="s">
        <v>150</v>
      </c>
      <c r="AU525" s="183" t="s">
        <v>141</v>
      </c>
      <c r="AV525" s="15" t="s">
        <v>22</v>
      </c>
      <c r="AW525" s="15" t="s">
        <v>36</v>
      </c>
      <c r="AX525" s="15" t="s">
        <v>75</v>
      </c>
      <c r="AY525" s="183" t="s">
        <v>134</v>
      </c>
    </row>
    <row r="526" spans="1:65" s="13" customFormat="1" ht="11.25">
      <c r="B526" s="166"/>
      <c r="D526" s="162" t="s">
        <v>150</v>
      </c>
      <c r="E526" s="167" t="s">
        <v>3</v>
      </c>
      <c r="F526" s="168" t="s">
        <v>586</v>
      </c>
      <c r="H526" s="169">
        <v>2.1040000000000001</v>
      </c>
      <c r="I526" s="170"/>
      <c r="L526" s="166"/>
      <c r="M526" s="171"/>
      <c r="N526" s="172"/>
      <c r="O526" s="172"/>
      <c r="P526" s="172"/>
      <c r="Q526" s="172"/>
      <c r="R526" s="172"/>
      <c r="S526" s="172"/>
      <c r="T526" s="173"/>
      <c r="AT526" s="167" t="s">
        <v>150</v>
      </c>
      <c r="AU526" s="167" t="s">
        <v>141</v>
      </c>
      <c r="AV526" s="13" t="s">
        <v>141</v>
      </c>
      <c r="AW526" s="13" t="s">
        <v>36</v>
      </c>
      <c r="AX526" s="13" t="s">
        <v>75</v>
      </c>
      <c r="AY526" s="167" t="s">
        <v>134</v>
      </c>
    </row>
    <row r="527" spans="1:65" s="13" customFormat="1" ht="11.25">
      <c r="B527" s="166"/>
      <c r="D527" s="162" t="s">
        <v>150</v>
      </c>
      <c r="E527" s="167" t="s">
        <v>3</v>
      </c>
      <c r="F527" s="168" t="s">
        <v>587</v>
      </c>
      <c r="H527" s="169">
        <v>5.04</v>
      </c>
      <c r="I527" s="170"/>
      <c r="L527" s="166"/>
      <c r="M527" s="171"/>
      <c r="N527" s="172"/>
      <c r="O527" s="172"/>
      <c r="P527" s="172"/>
      <c r="Q527" s="172"/>
      <c r="R527" s="172"/>
      <c r="S527" s="172"/>
      <c r="T527" s="173"/>
      <c r="AT527" s="167" t="s">
        <v>150</v>
      </c>
      <c r="AU527" s="167" t="s">
        <v>141</v>
      </c>
      <c r="AV527" s="13" t="s">
        <v>141</v>
      </c>
      <c r="AW527" s="13" t="s">
        <v>36</v>
      </c>
      <c r="AX527" s="13" t="s">
        <v>75</v>
      </c>
      <c r="AY527" s="167" t="s">
        <v>134</v>
      </c>
    </row>
    <row r="528" spans="1:65" s="13" customFormat="1" ht="11.25">
      <c r="B528" s="166"/>
      <c r="D528" s="162" t="s">
        <v>150</v>
      </c>
      <c r="E528" s="167" t="s">
        <v>3</v>
      </c>
      <c r="F528" s="168" t="s">
        <v>588</v>
      </c>
      <c r="H528" s="169">
        <v>2.16</v>
      </c>
      <c r="I528" s="170"/>
      <c r="L528" s="166"/>
      <c r="M528" s="171"/>
      <c r="N528" s="172"/>
      <c r="O528" s="172"/>
      <c r="P528" s="172"/>
      <c r="Q528" s="172"/>
      <c r="R528" s="172"/>
      <c r="S528" s="172"/>
      <c r="T528" s="173"/>
      <c r="AT528" s="167" t="s">
        <v>150</v>
      </c>
      <c r="AU528" s="167" t="s">
        <v>141</v>
      </c>
      <c r="AV528" s="13" t="s">
        <v>141</v>
      </c>
      <c r="AW528" s="13" t="s">
        <v>36</v>
      </c>
      <c r="AX528" s="13" t="s">
        <v>75</v>
      </c>
      <c r="AY528" s="167" t="s">
        <v>134</v>
      </c>
    </row>
    <row r="529" spans="1:65" s="15" customFormat="1" ht="11.25">
      <c r="B529" s="182"/>
      <c r="D529" s="162" t="s">
        <v>150</v>
      </c>
      <c r="E529" s="183" t="s">
        <v>3</v>
      </c>
      <c r="F529" s="184" t="s">
        <v>560</v>
      </c>
      <c r="H529" s="183" t="s">
        <v>3</v>
      </c>
      <c r="I529" s="185"/>
      <c r="L529" s="182"/>
      <c r="M529" s="186"/>
      <c r="N529" s="187"/>
      <c r="O529" s="187"/>
      <c r="P529" s="187"/>
      <c r="Q529" s="187"/>
      <c r="R529" s="187"/>
      <c r="S529" s="187"/>
      <c r="T529" s="188"/>
      <c r="AT529" s="183" t="s">
        <v>150</v>
      </c>
      <c r="AU529" s="183" t="s">
        <v>141</v>
      </c>
      <c r="AV529" s="15" t="s">
        <v>22</v>
      </c>
      <c r="AW529" s="15" t="s">
        <v>36</v>
      </c>
      <c r="AX529" s="15" t="s">
        <v>75</v>
      </c>
      <c r="AY529" s="183" t="s">
        <v>134</v>
      </c>
    </row>
    <row r="530" spans="1:65" s="13" customFormat="1" ht="11.25">
      <c r="B530" s="166"/>
      <c r="D530" s="162" t="s">
        <v>150</v>
      </c>
      <c r="E530" s="167" t="s">
        <v>3</v>
      </c>
      <c r="F530" s="168" t="s">
        <v>589</v>
      </c>
      <c r="H530" s="169">
        <v>1.8</v>
      </c>
      <c r="I530" s="170"/>
      <c r="L530" s="166"/>
      <c r="M530" s="171"/>
      <c r="N530" s="172"/>
      <c r="O530" s="172"/>
      <c r="P530" s="172"/>
      <c r="Q530" s="172"/>
      <c r="R530" s="172"/>
      <c r="S530" s="172"/>
      <c r="T530" s="173"/>
      <c r="AT530" s="167" t="s">
        <v>150</v>
      </c>
      <c r="AU530" s="167" t="s">
        <v>141</v>
      </c>
      <c r="AV530" s="13" t="s">
        <v>141</v>
      </c>
      <c r="AW530" s="13" t="s">
        <v>36</v>
      </c>
      <c r="AX530" s="13" t="s">
        <v>75</v>
      </c>
      <c r="AY530" s="167" t="s">
        <v>134</v>
      </c>
    </row>
    <row r="531" spans="1:65" s="14" customFormat="1" ht="11.25">
      <c r="B531" s="174"/>
      <c r="D531" s="162" t="s">
        <v>150</v>
      </c>
      <c r="E531" s="175" t="s">
        <v>3</v>
      </c>
      <c r="F531" s="176" t="s">
        <v>154</v>
      </c>
      <c r="H531" s="177">
        <v>67.933999999999997</v>
      </c>
      <c r="I531" s="178"/>
      <c r="L531" s="174"/>
      <c r="M531" s="179"/>
      <c r="N531" s="180"/>
      <c r="O531" s="180"/>
      <c r="P531" s="180"/>
      <c r="Q531" s="180"/>
      <c r="R531" s="180"/>
      <c r="S531" s="180"/>
      <c r="T531" s="181"/>
      <c r="AT531" s="175" t="s">
        <v>150</v>
      </c>
      <c r="AU531" s="175" t="s">
        <v>141</v>
      </c>
      <c r="AV531" s="14" t="s">
        <v>140</v>
      </c>
      <c r="AW531" s="14" t="s">
        <v>36</v>
      </c>
      <c r="AX531" s="14" t="s">
        <v>22</v>
      </c>
      <c r="AY531" s="175" t="s">
        <v>134</v>
      </c>
    </row>
    <row r="532" spans="1:65" s="2" customFormat="1" ht="16.5" customHeight="1">
      <c r="A532" s="33"/>
      <c r="B532" s="148"/>
      <c r="C532" s="149" t="s">
        <v>590</v>
      </c>
      <c r="D532" s="149" t="s">
        <v>136</v>
      </c>
      <c r="E532" s="150" t="s">
        <v>591</v>
      </c>
      <c r="F532" s="151" t="s">
        <v>592</v>
      </c>
      <c r="G532" s="152" t="s">
        <v>183</v>
      </c>
      <c r="H532" s="153">
        <v>61.82</v>
      </c>
      <c r="I532" s="154"/>
      <c r="J532" s="155">
        <f>ROUND(I532*H532,2)</f>
        <v>0</v>
      </c>
      <c r="K532" s="151" t="s">
        <v>3</v>
      </c>
      <c r="L532" s="34"/>
      <c r="M532" s="156" t="s">
        <v>3</v>
      </c>
      <c r="N532" s="157" t="s">
        <v>47</v>
      </c>
      <c r="O532" s="54"/>
      <c r="P532" s="158">
        <f>O532*H532</f>
        <v>0</v>
      </c>
      <c r="Q532" s="158">
        <v>0</v>
      </c>
      <c r="R532" s="158">
        <f>Q532*H532</f>
        <v>0</v>
      </c>
      <c r="S532" s="158">
        <v>0</v>
      </c>
      <c r="T532" s="159">
        <f>S532*H532</f>
        <v>0</v>
      </c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R532" s="160" t="s">
        <v>140</v>
      </c>
      <c r="AT532" s="160" t="s">
        <v>136</v>
      </c>
      <c r="AU532" s="160" t="s">
        <v>141</v>
      </c>
      <c r="AY532" s="18" t="s">
        <v>134</v>
      </c>
      <c r="BE532" s="161">
        <f>IF(N532="základní",J532,0)</f>
        <v>0</v>
      </c>
      <c r="BF532" s="161">
        <f>IF(N532="snížená",J532,0)</f>
        <v>0</v>
      </c>
      <c r="BG532" s="161">
        <f>IF(N532="zákl. přenesená",J532,0)</f>
        <v>0</v>
      </c>
      <c r="BH532" s="161">
        <f>IF(N532="sníž. přenesená",J532,0)</f>
        <v>0</v>
      </c>
      <c r="BI532" s="161">
        <f>IF(N532="nulová",J532,0)</f>
        <v>0</v>
      </c>
      <c r="BJ532" s="18" t="s">
        <v>141</v>
      </c>
      <c r="BK532" s="161">
        <f>ROUND(I532*H532,2)</f>
        <v>0</v>
      </c>
      <c r="BL532" s="18" t="s">
        <v>140</v>
      </c>
      <c r="BM532" s="160" t="s">
        <v>593</v>
      </c>
    </row>
    <row r="533" spans="1:65" s="15" customFormat="1" ht="11.25">
      <c r="B533" s="182"/>
      <c r="D533" s="162" t="s">
        <v>150</v>
      </c>
      <c r="E533" s="183" t="s">
        <v>3</v>
      </c>
      <c r="F533" s="184" t="s">
        <v>537</v>
      </c>
      <c r="H533" s="183" t="s">
        <v>3</v>
      </c>
      <c r="I533" s="185"/>
      <c r="L533" s="182"/>
      <c r="M533" s="186"/>
      <c r="N533" s="187"/>
      <c r="O533" s="187"/>
      <c r="P533" s="187"/>
      <c r="Q533" s="187"/>
      <c r="R533" s="187"/>
      <c r="S533" s="187"/>
      <c r="T533" s="188"/>
      <c r="AT533" s="183" t="s">
        <v>150</v>
      </c>
      <c r="AU533" s="183" t="s">
        <v>141</v>
      </c>
      <c r="AV533" s="15" t="s">
        <v>22</v>
      </c>
      <c r="AW533" s="15" t="s">
        <v>36</v>
      </c>
      <c r="AX533" s="15" t="s">
        <v>75</v>
      </c>
      <c r="AY533" s="183" t="s">
        <v>134</v>
      </c>
    </row>
    <row r="534" spans="1:65" s="15" customFormat="1" ht="11.25">
      <c r="B534" s="182"/>
      <c r="D534" s="162" t="s">
        <v>150</v>
      </c>
      <c r="E534" s="183" t="s">
        <v>3</v>
      </c>
      <c r="F534" s="184" t="s">
        <v>538</v>
      </c>
      <c r="H534" s="183" t="s">
        <v>3</v>
      </c>
      <c r="I534" s="185"/>
      <c r="L534" s="182"/>
      <c r="M534" s="186"/>
      <c r="N534" s="187"/>
      <c r="O534" s="187"/>
      <c r="P534" s="187"/>
      <c r="Q534" s="187"/>
      <c r="R534" s="187"/>
      <c r="S534" s="187"/>
      <c r="T534" s="188"/>
      <c r="AT534" s="183" t="s">
        <v>150</v>
      </c>
      <c r="AU534" s="183" t="s">
        <v>141</v>
      </c>
      <c r="AV534" s="15" t="s">
        <v>22</v>
      </c>
      <c r="AW534" s="15" t="s">
        <v>36</v>
      </c>
      <c r="AX534" s="15" t="s">
        <v>75</v>
      </c>
      <c r="AY534" s="183" t="s">
        <v>134</v>
      </c>
    </row>
    <row r="535" spans="1:65" s="15" customFormat="1" ht="11.25">
      <c r="B535" s="182"/>
      <c r="D535" s="162" t="s">
        <v>150</v>
      </c>
      <c r="E535" s="183" t="s">
        <v>3</v>
      </c>
      <c r="F535" s="184" t="s">
        <v>539</v>
      </c>
      <c r="H535" s="183" t="s">
        <v>3</v>
      </c>
      <c r="I535" s="185"/>
      <c r="L535" s="182"/>
      <c r="M535" s="186"/>
      <c r="N535" s="187"/>
      <c r="O535" s="187"/>
      <c r="P535" s="187"/>
      <c r="Q535" s="187"/>
      <c r="R535" s="187"/>
      <c r="S535" s="187"/>
      <c r="T535" s="188"/>
      <c r="AT535" s="183" t="s">
        <v>150</v>
      </c>
      <c r="AU535" s="183" t="s">
        <v>141</v>
      </c>
      <c r="AV535" s="15" t="s">
        <v>22</v>
      </c>
      <c r="AW535" s="15" t="s">
        <v>36</v>
      </c>
      <c r="AX535" s="15" t="s">
        <v>75</v>
      </c>
      <c r="AY535" s="183" t="s">
        <v>134</v>
      </c>
    </row>
    <row r="536" spans="1:65" s="13" customFormat="1" ht="11.25">
      <c r="B536" s="166"/>
      <c r="D536" s="162" t="s">
        <v>150</v>
      </c>
      <c r="E536" s="167" t="s">
        <v>3</v>
      </c>
      <c r="F536" s="168" t="s">
        <v>594</v>
      </c>
      <c r="H536" s="169">
        <v>7.08</v>
      </c>
      <c r="I536" s="170"/>
      <c r="L536" s="166"/>
      <c r="M536" s="171"/>
      <c r="N536" s="172"/>
      <c r="O536" s="172"/>
      <c r="P536" s="172"/>
      <c r="Q536" s="172"/>
      <c r="R536" s="172"/>
      <c r="S536" s="172"/>
      <c r="T536" s="173"/>
      <c r="AT536" s="167" t="s">
        <v>150</v>
      </c>
      <c r="AU536" s="167" t="s">
        <v>141</v>
      </c>
      <c r="AV536" s="13" t="s">
        <v>141</v>
      </c>
      <c r="AW536" s="13" t="s">
        <v>36</v>
      </c>
      <c r="AX536" s="13" t="s">
        <v>75</v>
      </c>
      <c r="AY536" s="167" t="s">
        <v>134</v>
      </c>
    </row>
    <row r="537" spans="1:65" s="13" customFormat="1" ht="11.25">
      <c r="B537" s="166"/>
      <c r="D537" s="162" t="s">
        <v>150</v>
      </c>
      <c r="E537" s="167" t="s">
        <v>3</v>
      </c>
      <c r="F537" s="168" t="s">
        <v>595</v>
      </c>
      <c r="H537" s="169">
        <v>1.9</v>
      </c>
      <c r="I537" s="170"/>
      <c r="L537" s="166"/>
      <c r="M537" s="171"/>
      <c r="N537" s="172"/>
      <c r="O537" s="172"/>
      <c r="P537" s="172"/>
      <c r="Q537" s="172"/>
      <c r="R537" s="172"/>
      <c r="S537" s="172"/>
      <c r="T537" s="173"/>
      <c r="AT537" s="167" t="s">
        <v>150</v>
      </c>
      <c r="AU537" s="167" t="s">
        <v>141</v>
      </c>
      <c r="AV537" s="13" t="s">
        <v>141</v>
      </c>
      <c r="AW537" s="13" t="s">
        <v>36</v>
      </c>
      <c r="AX537" s="13" t="s">
        <v>75</v>
      </c>
      <c r="AY537" s="167" t="s">
        <v>134</v>
      </c>
    </row>
    <row r="538" spans="1:65" s="13" customFormat="1" ht="11.25">
      <c r="B538" s="166"/>
      <c r="D538" s="162" t="s">
        <v>150</v>
      </c>
      <c r="E538" s="167" t="s">
        <v>3</v>
      </c>
      <c r="F538" s="168" t="s">
        <v>596</v>
      </c>
      <c r="H538" s="169">
        <v>10.44</v>
      </c>
      <c r="I538" s="170"/>
      <c r="L538" s="166"/>
      <c r="M538" s="171"/>
      <c r="N538" s="172"/>
      <c r="O538" s="172"/>
      <c r="P538" s="172"/>
      <c r="Q538" s="172"/>
      <c r="R538" s="172"/>
      <c r="S538" s="172"/>
      <c r="T538" s="173"/>
      <c r="AT538" s="167" t="s">
        <v>150</v>
      </c>
      <c r="AU538" s="167" t="s">
        <v>141</v>
      </c>
      <c r="AV538" s="13" t="s">
        <v>141</v>
      </c>
      <c r="AW538" s="13" t="s">
        <v>36</v>
      </c>
      <c r="AX538" s="13" t="s">
        <v>75</v>
      </c>
      <c r="AY538" s="167" t="s">
        <v>134</v>
      </c>
    </row>
    <row r="539" spans="1:65" s="13" customFormat="1" ht="11.25">
      <c r="B539" s="166"/>
      <c r="D539" s="162" t="s">
        <v>150</v>
      </c>
      <c r="E539" s="167" t="s">
        <v>3</v>
      </c>
      <c r="F539" s="168" t="s">
        <v>597</v>
      </c>
      <c r="H539" s="169">
        <v>5.0999999999999996</v>
      </c>
      <c r="I539" s="170"/>
      <c r="L539" s="166"/>
      <c r="M539" s="171"/>
      <c r="N539" s="172"/>
      <c r="O539" s="172"/>
      <c r="P539" s="172"/>
      <c r="Q539" s="172"/>
      <c r="R539" s="172"/>
      <c r="S539" s="172"/>
      <c r="T539" s="173"/>
      <c r="AT539" s="167" t="s">
        <v>150</v>
      </c>
      <c r="AU539" s="167" t="s">
        <v>141</v>
      </c>
      <c r="AV539" s="13" t="s">
        <v>141</v>
      </c>
      <c r="AW539" s="13" t="s">
        <v>36</v>
      </c>
      <c r="AX539" s="13" t="s">
        <v>75</v>
      </c>
      <c r="AY539" s="167" t="s">
        <v>134</v>
      </c>
    </row>
    <row r="540" spans="1:65" s="15" customFormat="1" ht="11.25">
      <c r="B540" s="182"/>
      <c r="D540" s="162" t="s">
        <v>150</v>
      </c>
      <c r="E540" s="183" t="s">
        <v>3</v>
      </c>
      <c r="F540" s="184" t="s">
        <v>544</v>
      </c>
      <c r="H540" s="183" t="s">
        <v>3</v>
      </c>
      <c r="I540" s="185"/>
      <c r="L540" s="182"/>
      <c r="M540" s="186"/>
      <c r="N540" s="187"/>
      <c r="O540" s="187"/>
      <c r="P540" s="187"/>
      <c r="Q540" s="187"/>
      <c r="R540" s="187"/>
      <c r="S540" s="187"/>
      <c r="T540" s="188"/>
      <c r="AT540" s="183" t="s">
        <v>150</v>
      </c>
      <c r="AU540" s="183" t="s">
        <v>141</v>
      </c>
      <c r="AV540" s="15" t="s">
        <v>22</v>
      </c>
      <c r="AW540" s="15" t="s">
        <v>36</v>
      </c>
      <c r="AX540" s="15" t="s">
        <v>75</v>
      </c>
      <c r="AY540" s="183" t="s">
        <v>134</v>
      </c>
    </row>
    <row r="541" spans="1:65" s="13" customFormat="1" ht="11.25">
      <c r="B541" s="166"/>
      <c r="D541" s="162" t="s">
        <v>150</v>
      </c>
      <c r="E541" s="167" t="s">
        <v>3</v>
      </c>
      <c r="F541" s="168" t="s">
        <v>598</v>
      </c>
      <c r="H541" s="169">
        <v>1.26</v>
      </c>
      <c r="I541" s="170"/>
      <c r="L541" s="166"/>
      <c r="M541" s="171"/>
      <c r="N541" s="172"/>
      <c r="O541" s="172"/>
      <c r="P541" s="172"/>
      <c r="Q541" s="172"/>
      <c r="R541" s="172"/>
      <c r="S541" s="172"/>
      <c r="T541" s="173"/>
      <c r="AT541" s="167" t="s">
        <v>150</v>
      </c>
      <c r="AU541" s="167" t="s">
        <v>141</v>
      </c>
      <c r="AV541" s="13" t="s">
        <v>141</v>
      </c>
      <c r="AW541" s="13" t="s">
        <v>36</v>
      </c>
      <c r="AX541" s="13" t="s">
        <v>75</v>
      </c>
      <c r="AY541" s="167" t="s">
        <v>134</v>
      </c>
    </row>
    <row r="542" spans="1:65" s="13" customFormat="1" ht="11.25">
      <c r="B542" s="166"/>
      <c r="D542" s="162" t="s">
        <v>150</v>
      </c>
      <c r="E542" s="167" t="s">
        <v>3</v>
      </c>
      <c r="F542" s="168" t="s">
        <v>599</v>
      </c>
      <c r="H542" s="169">
        <v>1.68</v>
      </c>
      <c r="I542" s="170"/>
      <c r="L542" s="166"/>
      <c r="M542" s="171"/>
      <c r="N542" s="172"/>
      <c r="O542" s="172"/>
      <c r="P542" s="172"/>
      <c r="Q542" s="172"/>
      <c r="R542" s="172"/>
      <c r="S542" s="172"/>
      <c r="T542" s="173"/>
      <c r="AT542" s="167" t="s">
        <v>150</v>
      </c>
      <c r="AU542" s="167" t="s">
        <v>141</v>
      </c>
      <c r="AV542" s="13" t="s">
        <v>141</v>
      </c>
      <c r="AW542" s="13" t="s">
        <v>36</v>
      </c>
      <c r="AX542" s="13" t="s">
        <v>75</v>
      </c>
      <c r="AY542" s="167" t="s">
        <v>134</v>
      </c>
    </row>
    <row r="543" spans="1:65" s="13" customFormat="1" ht="11.25">
      <c r="B543" s="166"/>
      <c r="D543" s="162" t="s">
        <v>150</v>
      </c>
      <c r="E543" s="167" t="s">
        <v>3</v>
      </c>
      <c r="F543" s="168" t="s">
        <v>600</v>
      </c>
      <c r="H543" s="169">
        <v>0.39</v>
      </c>
      <c r="I543" s="170"/>
      <c r="L543" s="166"/>
      <c r="M543" s="171"/>
      <c r="N543" s="172"/>
      <c r="O543" s="172"/>
      <c r="P543" s="172"/>
      <c r="Q543" s="172"/>
      <c r="R543" s="172"/>
      <c r="S543" s="172"/>
      <c r="T543" s="173"/>
      <c r="AT543" s="167" t="s">
        <v>150</v>
      </c>
      <c r="AU543" s="167" t="s">
        <v>141</v>
      </c>
      <c r="AV543" s="13" t="s">
        <v>141</v>
      </c>
      <c r="AW543" s="13" t="s">
        <v>36</v>
      </c>
      <c r="AX543" s="13" t="s">
        <v>75</v>
      </c>
      <c r="AY543" s="167" t="s">
        <v>134</v>
      </c>
    </row>
    <row r="544" spans="1:65" s="13" customFormat="1" ht="11.25">
      <c r="B544" s="166"/>
      <c r="D544" s="162" t="s">
        <v>150</v>
      </c>
      <c r="E544" s="167" t="s">
        <v>3</v>
      </c>
      <c r="F544" s="168" t="s">
        <v>601</v>
      </c>
      <c r="H544" s="169">
        <v>6.84</v>
      </c>
      <c r="I544" s="170"/>
      <c r="L544" s="166"/>
      <c r="M544" s="171"/>
      <c r="N544" s="172"/>
      <c r="O544" s="172"/>
      <c r="P544" s="172"/>
      <c r="Q544" s="172"/>
      <c r="R544" s="172"/>
      <c r="S544" s="172"/>
      <c r="T544" s="173"/>
      <c r="AT544" s="167" t="s">
        <v>150</v>
      </c>
      <c r="AU544" s="167" t="s">
        <v>141</v>
      </c>
      <c r="AV544" s="13" t="s">
        <v>141</v>
      </c>
      <c r="AW544" s="13" t="s">
        <v>36</v>
      </c>
      <c r="AX544" s="13" t="s">
        <v>75</v>
      </c>
      <c r="AY544" s="167" t="s">
        <v>134</v>
      </c>
    </row>
    <row r="545" spans="1:65" s="13" customFormat="1" ht="11.25">
      <c r="B545" s="166"/>
      <c r="D545" s="162" t="s">
        <v>150</v>
      </c>
      <c r="E545" s="167" t="s">
        <v>3</v>
      </c>
      <c r="F545" s="168" t="s">
        <v>602</v>
      </c>
      <c r="H545" s="169">
        <v>1.7</v>
      </c>
      <c r="I545" s="170"/>
      <c r="L545" s="166"/>
      <c r="M545" s="171"/>
      <c r="N545" s="172"/>
      <c r="O545" s="172"/>
      <c r="P545" s="172"/>
      <c r="Q545" s="172"/>
      <c r="R545" s="172"/>
      <c r="S545" s="172"/>
      <c r="T545" s="173"/>
      <c r="AT545" s="167" t="s">
        <v>150</v>
      </c>
      <c r="AU545" s="167" t="s">
        <v>141</v>
      </c>
      <c r="AV545" s="13" t="s">
        <v>141</v>
      </c>
      <c r="AW545" s="13" t="s">
        <v>36</v>
      </c>
      <c r="AX545" s="13" t="s">
        <v>75</v>
      </c>
      <c r="AY545" s="167" t="s">
        <v>134</v>
      </c>
    </row>
    <row r="546" spans="1:65" s="13" customFormat="1" ht="11.25">
      <c r="B546" s="166"/>
      <c r="D546" s="162" t="s">
        <v>150</v>
      </c>
      <c r="E546" s="167" t="s">
        <v>3</v>
      </c>
      <c r="F546" s="168" t="s">
        <v>603</v>
      </c>
      <c r="H546" s="169">
        <v>7.38</v>
      </c>
      <c r="I546" s="170"/>
      <c r="L546" s="166"/>
      <c r="M546" s="171"/>
      <c r="N546" s="172"/>
      <c r="O546" s="172"/>
      <c r="P546" s="172"/>
      <c r="Q546" s="172"/>
      <c r="R546" s="172"/>
      <c r="S546" s="172"/>
      <c r="T546" s="173"/>
      <c r="AT546" s="167" t="s">
        <v>150</v>
      </c>
      <c r="AU546" s="167" t="s">
        <v>141</v>
      </c>
      <c r="AV546" s="13" t="s">
        <v>141</v>
      </c>
      <c r="AW546" s="13" t="s">
        <v>36</v>
      </c>
      <c r="AX546" s="13" t="s">
        <v>75</v>
      </c>
      <c r="AY546" s="167" t="s">
        <v>134</v>
      </c>
    </row>
    <row r="547" spans="1:65" s="13" customFormat="1" ht="11.25">
      <c r="B547" s="166"/>
      <c r="D547" s="162" t="s">
        <v>150</v>
      </c>
      <c r="E547" s="167" t="s">
        <v>3</v>
      </c>
      <c r="F547" s="168" t="s">
        <v>604</v>
      </c>
      <c r="H547" s="169">
        <v>7.93</v>
      </c>
      <c r="I547" s="170"/>
      <c r="L547" s="166"/>
      <c r="M547" s="171"/>
      <c r="N547" s="172"/>
      <c r="O547" s="172"/>
      <c r="P547" s="172"/>
      <c r="Q547" s="172"/>
      <c r="R547" s="172"/>
      <c r="S547" s="172"/>
      <c r="T547" s="173"/>
      <c r="AT547" s="167" t="s">
        <v>150</v>
      </c>
      <c r="AU547" s="167" t="s">
        <v>141</v>
      </c>
      <c r="AV547" s="13" t="s">
        <v>141</v>
      </c>
      <c r="AW547" s="13" t="s">
        <v>36</v>
      </c>
      <c r="AX547" s="13" t="s">
        <v>75</v>
      </c>
      <c r="AY547" s="167" t="s">
        <v>134</v>
      </c>
    </row>
    <row r="548" spans="1:65" s="15" customFormat="1" ht="11.25">
      <c r="B548" s="182"/>
      <c r="D548" s="162" t="s">
        <v>150</v>
      </c>
      <c r="E548" s="183" t="s">
        <v>3</v>
      </c>
      <c r="F548" s="184" t="s">
        <v>555</v>
      </c>
      <c r="H548" s="183" t="s">
        <v>3</v>
      </c>
      <c r="I548" s="185"/>
      <c r="L548" s="182"/>
      <c r="M548" s="186"/>
      <c r="N548" s="187"/>
      <c r="O548" s="187"/>
      <c r="P548" s="187"/>
      <c r="Q548" s="187"/>
      <c r="R548" s="187"/>
      <c r="S548" s="187"/>
      <c r="T548" s="188"/>
      <c r="AT548" s="183" t="s">
        <v>150</v>
      </c>
      <c r="AU548" s="183" t="s">
        <v>141</v>
      </c>
      <c r="AV548" s="15" t="s">
        <v>22</v>
      </c>
      <c r="AW548" s="15" t="s">
        <v>36</v>
      </c>
      <c r="AX548" s="15" t="s">
        <v>75</v>
      </c>
      <c r="AY548" s="183" t="s">
        <v>134</v>
      </c>
    </row>
    <row r="549" spans="1:65" s="13" customFormat="1" ht="11.25">
      <c r="B549" s="166"/>
      <c r="D549" s="162" t="s">
        <v>150</v>
      </c>
      <c r="E549" s="167" t="s">
        <v>3</v>
      </c>
      <c r="F549" s="168" t="s">
        <v>605</v>
      </c>
      <c r="H549" s="169">
        <v>10.119999999999999</v>
      </c>
      <c r="I549" s="170"/>
      <c r="L549" s="166"/>
      <c r="M549" s="171"/>
      <c r="N549" s="172"/>
      <c r="O549" s="172"/>
      <c r="P549" s="172"/>
      <c r="Q549" s="172"/>
      <c r="R549" s="172"/>
      <c r="S549" s="172"/>
      <c r="T549" s="173"/>
      <c r="AT549" s="167" t="s">
        <v>150</v>
      </c>
      <c r="AU549" s="167" t="s">
        <v>141</v>
      </c>
      <c r="AV549" s="13" t="s">
        <v>141</v>
      </c>
      <c r="AW549" s="13" t="s">
        <v>36</v>
      </c>
      <c r="AX549" s="13" t="s">
        <v>75</v>
      </c>
      <c r="AY549" s="167" t="s">
        <v>134</v>
      </c>
    </row>
    <row r="550" spans="1:65" s="14" customFormat="1" ht="11.25">
      <c r="B550" s="174"/>
      <c r="D550" s="162" t="s">
        <v>150</v>
      </c>
      <c r="E550" s="175" t="s">
        <v>3</v>
      </c>
      <c r="F550" s="176" t="s">
        <v>154</v>
      </c>
      <c r="H550" s="177">
        <v>61.82</v>
      </c>
      <c r="I550" s="178"/>
      <c r="L550" s="174"/>
      <c r="M550" s="179"/>
      <c r="N550" s="180"/>
      <c r="O550" s="180"/>
      <c r="P550" s="180"/>
      <c r="Q550" s="180"/>
      <c r="R550" s="180"/>
      <c r="S550" s="180"/>
      <c r="T550" s="181"/>
      <c r="AT550" s="175" t="s">
        <v>150</v>
      </c>
      <c r="AU550" s="175" t="s">
        <v>141</v>
      </c>
      <c r="AV550" s="14" t="s">
        <v>140</v>
      </c>
      <c r="AW550" s="14" t="s">
        <v>36</v>
      </c>
      <c r="AX550" s="14" t="s">
        <v>22</v>
      </c>
      <c r="AY550" s="175" t="s">
        <v>134</v>
      </c>
    </row>
    <row r="551" spans="1:65" s="2" customFormat="1" ht="16.5" customHeight="1">
      <c r="A551" s="33"/>
      <c r="B551" s="148"/>
      <c r="C551" s="149" t="s">
        <v>606</v>
      </c>
      <c r="D551" s="149" t="s">
        <v>136</v>
      </c>
      <c r="E551" s="150" t="s">
        <v>607</v>
      </c>
      <c r="F551" s="151" t="s">
        <v>608</v>
      </c>
      <c r="G551" s="152" t="s">
        <v>183</v>
      </c>
      <c r="H551" s="153">
        <v>51.94</v>
      </c>
      <c r="I551" s="154"/>
      <c r="J551" s="155">
        <f>ROUND(I551*H551,2)</f>
        <v>0</v>
      </c>
      <c r="K551" s="151" t="s">
        <v>3</v>
      </c>
      <c r="L551" s="34"/>
      <c r="M551" s="156" t="s">
        <v>3</v>
      </c>
      <c r="N551" s="157" t="s">
        <v>47</v>
      </c>
      <c r="O551" s="54"/>
      <c r="P551" s="158">
        <f>O551*H551</f>
        <v>0</v>
      </c>
      <c r="Q551" s="158">
        <v>0</v>
      </c>
      <c r="R551" s="158">
        <f>Q551*H551</f>
        <v>0</v>
      </c>
      <c r="S551" s="158">
        <v>0</v>
      </c>
      <c r="T551" s="159">
        <f>S551*H551</f>
        <v>0</v>
      </c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R551" s="160" t="s">
        <v>140</v>
      </c>
      <c r="AT551" s="160" t="s">
        <v>136</v>
      </c>
      <c r="AU551" s="160" t="s">
        <v>141</v>
      </c>
      <c r="AY551" s="18" t="s">
        <v>134</v>
      </c>
      <c r="BE551" s="161">
        <f>IF(N551="základní",J551,0)</f>
        <v>0</v>
      </c>
      <c r="BF551" s="161">
        <f>IF(N551="snížená",J551,0)</f>
        <v>0</v>
      </c>
      <c r="BG551" s="161">
        <f>IF(N551="zákl. přenesená",J551,0)</f>
        <v>0</v>
      </c>
      <c r="BH551" s="161">
        <f>IF(N551="sníž. přenesená",J551,0)</f>
        <v>0</v>
      </c>
      <c r="BI551" s="161">
        <f>IF(N551="nulová",J551,0)</f>
        <v>0</v>
      </c>
      <c r="BJ551" s="18" t="s">
        <v>141</v>
      </c>
      <c r="BK551" s="161">
        <f>ROUND(I551*H551,2)</f>
        <v>0</v>
      </c>
      <c r="BL551" s="18" t="s">
        <v>140</v>
      </c>
      <c r="BM551" s="160" t="s">
        <v>609</v>
      </c>
    </row>
    <row r="552" spans="1:65" s="15" customFormat="1" ht="11.25">
      <c r="B552" s="182"/>
      <c r="D552" s="162" t="s">
        <v>150</v>
      </c>
      <c r="E552" s="183" t="s">
        <v>3</v>
      </c>
      <c r="F552" s="184" t="s">
        <v>537</v>
      </c>
      <c r="H552" s="183" t="s">
        <v>3</v>
      </c>
      <c r="I552" s="185"/>
      <c r="L552" s="182"/>
      <c r="M552" s="186"/>
      <c r="N552" s="187"/>
      <c r="O552" s="187"/>
      <c r="P552" s="187"/>
      <c r="Q552" s="187"/>
      <c r="R552" s="187"/>
      <c r="S552" s="187"/>
      <c r="T552" s="188"/>
      <c r="AT552" s="183" t="s">
        <v>150</v>
      </c>
      <c r="AU552" s="183" t="s">
        <v>141</v>
      </c>
      <c r="AV552" s="15" t="s">
        <v>22</v>
      </c>
      <c r="AW552" s="15" t="s">
        <v>36</v>
      </c>
      <c r="AX552" s="15" t="s">
        <v>75</v>
      </c>
      <c r="AY552" s="183" t="s">
        <v>134</v>
      </c>
    </row>
    <row r="553" spans="1:65" s="15" customFormat="1" ht="11.25">
      <c r="B553" s="182"/>
      <c r="D553" s="162" t="s">
        <v>150</v>
      </c>
      <c r="E553" s="183" t="s">
        <v>3</v>
      </c>
      <c r="F553" s="184" t="s">
        <v>538</v>
      </c>
      <c r="H553" s="183" t="s">
        <v>3</v>
      </c>
      <c r="I553" s="185"/>
      <c r="L553" s="182"/>
      <c r="M553" s="186"/>
      <c r="N553" s="187"/>
      <c r="O553" s="187"/>
      <c r="P553" s="187"/>
      <c r="Q553" s="187"/>
      <c r="R553" s="187"/>
      <c r="S553" s="187"/>
      <c r="T553" s="188"/>
      <c r="AT553" s="183" t="s">
        <v>150</v>
      </c>
      <c r="AU553" s="183" t="s">
        <v>141</v>
      </c>
      <c r="AV553" s="15" t="s">
        <v>22</v>
      </c>
      <c r="AW553" s="15" t="s">
        <v>36</v>
      </c>
      <c r="AX553" s="15" t="s">
        <v>75</v>
      </c>
      <c r="AY553" s="183" t="s">
        <v>134</v>
      </c>
    </row>
    <row r="554" spans="1:65" s="15" customFormat="1" ht="11.25">
      <c r="B554" s="182"/>
      <c r="D554" s="162" t="s">
        <v>150</v>
      </c>
      <c r="E554" s="183" t="s">
        <v>3</v>
      </c>
      <c r="F554" s="184" t="s">
        <v>539</v>
      </c>
      <c r="H554" s="183" t="s">
        <v>3</v>
      </c>
      <c r="I554" s="185"/>
      <c r="L554" s="182"/>
      <c r="M554" s="186"/>
      <c r="N554" s="187"/>
      <c r="O554" s="187"/>
      <c r="P554" s="187"/>
      <c r="Q554" s="187"/>
      <c r="R554" s="187"/>
      <c r="S554" s="187"/>
      <c r="T554" s="188"/>
      <c r="AT554" s="183" t="s">
        <v>150</v>
      </c>
      <c r="AU554" s="183" t="s">
        <v>141</v>
      </c>
      <c r="AV554" s="15" t="s">
        <v>22</v>
      </c>
      <c r="AW554" s="15" t="s">
        <v>36</v>
      </c>
      <c r="AX554" s="15" t="s">
        <v>75</v>
      </c>
      <c r="AY554" s="183" t="s">
        <v>134</v>
      </c>
    </row>
    <row r="555" spans="1:65" s="13" customFormat="1" ht="11.25">
      <c r="B555" s="166"/>
      <c r="D555" s="162" t="s">
        <v>150</v>
      </c>
      <c r="E555" s="167" t="s">
        <v>3</v>
      </c>
      <c r="F555" s="168" t="s">
        <v>610</v>
      </c>
      <c r="H555" s="169">
        <v>5.9</v>
      </c>
      <c r="I555" s="170"/>
      <c r="L555" s="166"/>
      <c r="M555" s="171"/>
      <c r="N555" s="172"/>
      <c r="O555" s="172"/>
      <c r="P555" s="172"/>
      <c r="Q555" s="172"/>
      <c r="R555" s="172"/>
      <c r="S555" s="172"/>
      <c r="T555" s="173"/>
      <c r="AT555" s="167" t="s">
        <v>150</v>
      </c>
      <c r="AU555" s="167" t="s">
        <v>141</v>
      </c>
      <c r="AV555" s="13" t="s">
        <v>141</v>
      </c>
      <c r="AW555" s="13" t="s">
        <v>36</v>
      </c>
      <c r="AX555" s="13" t="s">
        <v>75</v>
      </c>
      <c r="AY555" s="167" t="s">
        <v>134</v>
      </c>
    </row>
    <row r="556" spans="1:65" s="13" customFormat="1" ht="11.25">
      <c r="B556" s="166"/>
      <c r="D556" s="162" t="s">
        <v>150</v>
      </c>
      <c r="E556" s="167" t="s">
        <v>3</v>
      </c>
      <c r="F556" s="168" t="s">
        <v>611</v>
      </c>
      <c r="H556" s="169">
        <v>1.52</v>
      </c>
      <c r="I556" s="170"/>
      <c r="L556" s="166"/>
      <c r="M556" s="171"/>
      <c r="N556" s="172"/>
      <c r="O556" s="172"/>
      <c r="P556" s="172"/>
      <c r="Q556" s="172"/>
      <c r="R556" s="172"/>
      <c r="S556" s="172"/>
      <c r="T556" s="173"/>
      <c r="AT556" s="167" t="s">
        <v>150</v>
      </c>
      <c r="AU556" s="167" t="s">
        <v>141</v>
      </c>
      <c r="AV556" s="13" t="s">
        <v>141</v>
      </c>
      <c r="AW556" s="13" t="s">
        <v>36</v>
      </c>
      <c r="AX556" s="13" t="s">
        <v>75</v>
      </c>
      <c r="AY556" s="167" t="s">
        <v>134</v>
      </c>
    </row>
    <row r="557" spans="1:65" s="13" customFormat="1" ht="11.25">
      <c r="B557" s="166"/>
      <c r="D557" s="162" t="s">
        <v>150</v>
      </c>
      <c r="E557" s="167" t="s">
        <v>3</v>
      </c>
      <c r="F557" s="168" t="s">
        <v>612</v>
      </c>
      <c r="H557" s="169">
        <v>8.1199999999999992</v>
      </c>
      <c r="I557" s="170"/>
      <c r="L557" s="166"/>
      <c r="M557" s="171"/>
      <c r="N557" s="172"/>
      <c r="O557" s="172"/>
      <c r="P557" s="172"/>
      <c r="Q557" s="172"/>
      <c r="R557" s="172"/>
      <c r="S557" s="172"/>
      <c r="T557" s="173"/>
      <c r="AT557" s="167" t="s">
        <v>150</v>
      </c>
      <c r="AU557" s="167" t="s">
        <v>141</v>
      </c>
      <c r="AV557" s="13" t="s">
        <v>141</v>
      </c>
      <c r="AW557" s="13" t="s">
        <v>36</v>
      </c>
      <c r="AX557" s="13" t="s">
        <v>75</v>
      </c>
      <c r="AY557" s="167" t="s">
        <v>134</v>
      </c>
    </row>
    <row r="558" spans="1:65" s="13" customFormat="1" ht="11.25">
      <c r="B558" s="166"/>
      <c r="D558" s="162" t="s">
        <v>150</v>
      </c>
      <c r="E558" s="167" t="s">
        <v>3</v>
      </c>
      <c r="F558" s="168" t="s">
        <v>613</v>
      </c>
      <c r="H558" s="169">
        <v>3.74</v>
      </c>
      <c r="I558" s="170"/>
      <c r="L558" s="166"/>
      <c r="M558" s="171"/>
      <c r="N558" s="172"/>
      <c r="O558" s="172"/>
      <c r="P558" s="172"/>
      <c r="Q558" s="172"/>
      <c r="R558" s="172"/>
      <c r="S558" s="172"/>
      <c r="T558" s="173"/>
      <c r="AT558" s="167" t="s">
        <v>150</v>
      </c>
      <c r="AU558" s="167" t="s">
        <v>141</v>
      </c>
      <c r="AV558" s="13" t="s">
        <v>141</v>
      </c>
      <c r="AW558" s="13" t="s">
        <v>36</v>
      </c>
      <c r="AX558" s="13" t="s">
        <v>75</v>
      </c>
      <c r="AY558" s="167" t="s">
        <v>134</v>
      </c>
    </row>
    <row r="559" spans="1:65" s="15" customFormat="1" ht="11.25">
      <c r="B559" s="182"/>
      <c r="D559" s="162" t="s">
        <v>150</v>
      </c>
      <c r="E559" s="183" t="s">
        <v>3</v>
      </c>
      <c r="F559" s="184" t="s">
        <v>544</v>
      </c>
      <c r="H559" s="183" t="s">
        <v>3</v>
      </c>
      <c r="I559" s="185"/>
      <c r="L559" s="182"/>
      <c r="M559" s="186"/>
      <c r="N559" s="187"/>
      <c r="O559" s="187"/>
      <c r="P559" s="187"/>
      <c r="Q559" s="187"/>
      <c r="R559" s="187"/>
      <c r="S559" s="187"/>
      <c r="T559" s="188"/>
      <c r="AT559" s="183" t="s">
        <v>150</v>
      </c>
      <c r="AU559" s="183" t="s">
        <v>141</v>
      </c>
      <c r="AV559" s="15" t="s">
        <v>22</v>
      </c>
      <c r="AW559" s="15" t="s">
        <v>36</v>
      </c>
      <c r="AX559" s="15" t="s">
        <v>75</v>
      </c>
      <c r="AY559" s="183" t="s">
        <v>134</v>
      </c>
    </row>
    <row r="560" spans="1:65" s="13" customFormat="1" ht="11.25">
      <c r="B560" s="166"/>
      <c r="D560" s="162" t="s">
        <v>150</v>
      </c>
      <c r="E560" s="167" t="s">
        <v>3</v>
      </c>
      <c r="F560" s="168" t="s">
        <v>598</v>
      </c>
      <c r="H560" s="169">
        <v>1.26</v>
      </c>
      <c r="I560" s="170"/>
      <c r="L560" s="166"/>
      <c r="M560" s="171"/>
      <c r="N560" s="172"/>
      <c r="O560" s="172"/>
      <c r="P560" s="172"/>
      <c r="Q560" s="172"/>
      <c r="R560" s="172"/>
      <c r="S560" s="172"/>
      <c r="T560" s="173"/>
      <c r="AT560" s="167" t="s">
        <v>150</v>
      </c>
      <c r="AU560" s="167" t="s">
        <v>141</v>
      </c>
      <c r="AV560" s="13" t="s">
        <v>141</v>
      </c>
      <c r="AW560" s="13" t="s">
        <v>36</v>
      </c>
      <c r="AX560" s="13" t="s">
        <v>75</v>
      </c>
      <c r="AY560" s="167" t="s">
        <v>134</v>
      </c>
    </row>
    <row r="561" spans="1:65" s="13" customFormat="1" ht="11.25">
      <c r="B561" s="166"/>
      <c r="D561" s="162" t="s">
        <v>150</v>
      </c>
      <c r="E561" s="167" t="s">
        <v>3</v>
      </c>
      <c r="F561" s="168" t="s">
        <v>599</v>
      </c>
      <c r="H561" s="169">
        <v>1.68</v>
      </c>
      <c r="I561" s="170"/>
      <c r="L561" s="166"/>
      <c r="M561" s="171"/>
      <c r="N561" s="172"/>
      <c r="O561" s="172"/>
      <c r="P561" s="172"/>
      <c r="Q561" s="172"/>
      <c r="R561" s="172"/>
      <c r="S561" s="172"/>
      <c r="T561" s="173"/>
      <c r="AT561" s="167" t="s">
        <v>150</v>
      </c>
      <c r="AU561" s="167" t="s">
        <v>141</v>
      </c>
      <c r="AV561" s="13" t="s">
        <v>141</v>
      </c>
      <c r="AW561" s="13" t="s">
        <v>36</v>
      </c>
      <c r="AX561" s="13" t="s">
        <v>75</v>
      </c>
      <c r="AY561" s="167" t="s">
        <v>134</v>
      </c>
    </row>
    <row r="562" spans="1:65" s="13" customFormat="1" ht="11.25">
      <c r="B562" s="166"/>
      <c r="D562" s="162" t="s">
        <v>150</v>
      </c>
      <c r="E562" s="167" t="s">
        <v>3</v>
      </c>
      <c r="F562" s="168" t="s">
        <v>600</v>
      </c>
      <c r="H562" s="169">
        <v>0.39</v>
      </c>
      <c r="I562" s="170"/>
      <c r="L562" s="166"/>
      <c r="M562" s="171"/>
      <c r="N562" s="172"/>
      <c r="O562" s="172"/>
      <c r="P562" s="172"/>
      <c r="Q562" s="172"/>
      <c r="R562" s="172"/>
      <c r="S562" s="172"/>
      <c r="T562" s="173"/>
      <c r="AT562" s="167" t="s">
        <v>150</v>
      </c>
      <c r="AU562" s="167" t="s">
        <v>141</v>
      </c>
      <c r="AV562" s="13" t="s">
        <v>141</v>
      </c>
      <c r="AW562" s="13" t="s">
        <v>36</v>
      </c>
      <c r="AX562" s="13" t="s">
        <v>75</v>
      </c>
      <c r="AY562" s="167" t="s">
        <v>134</v>
      </c>
    </row>
    <row r="563" spans="1:65" s="13" customFormat="1" ht="11.25">
      <c r="B563" s="166"/>
      <c r="D563" s="162" t="s">
        <v>150</v>
      </c>
      <c r="E563" s="167" t="s">
        <v>3</v>
      </c>
      <c r="F563" s="168" t="s">
        <v>614</v>
      </c>
      <c r="H563" s="169">
        <v>6.08</v>
      </c>
      <c r="I563" s="170"/>
      <c r="L563" s="166"/>
      <c r="M563" s="171"/>
      <c r="N563" s="172"/>
      <c r="O563" s="172"/>
      <c r="P563" s="172"/>
      <c r="Q563" s="172"/>
      <c r="R563" s="172"/>
      <c r="S563" s="172"/>
      <c r="T563" s="173"/>
      <c r="AT563" s="167" t="s">
        <v>150</v>
      </c>
      <c r="AU563" s="167" t="s">
        <v>141</v>
      </c>
      <c r="AV563" s="13" t="s">
        <v>141</v>
      </c>
      <c r="AW563" s="13" t="s">
        <v>36</v>
      </c>
      <c r="AX563" s="13" t="s">
        <v>75</v>
      </c>
      <c r="AY563" s="167" t="s">
        <v>134</v>
      </c>
    </row>
    <row r="564" spans="1:65" s="13" customFormat="1" ht="11.25">
      <c r="B564" s="166"/>
      <c r="D564" s="162" t="s">
        <v>150</v>
      </c>
      <c r="E564" s="167" t="s">
        <v>3</v>
      </c>
      <c r="F564" s="168" t="s">
        <v>602</v>
      </c>
      <c r="H564" s="169">
        <v>1.7</v>
      </c>
      <c r="I564" s="170"/>
      <c r="L564" s="166"/>
      <c r="M564" s="171"/>
      <c r="N564" s="172"/>
      <c r="O564" s="172"/>
      <c r="P564" s="172"/>
      <c r="Q564" s="172"/>
      <c r="R564" s="172"/>
      <c r="S564" s="172"/>
      <c r="T564" s="173"/>
      <c r="AT564" s="167" t="s">
        <v>150</v>
      </c>
      <c r="AU564" s="167" t="s">
        <v>141</v>
      </c>
      <c r="AV564" s="13" t="s">
        <v>141</v>
      </c>
      <c r="AW564" s="13" t="s">
        <v>36</v>
      </c>
      <c r="AX564" s="13" t="s">
        <v>75</v>
      </c>
      <c r="AY564" s="167" t="s">
        <v>134</v>
      </c>
    </row>
    <row r="565" spans="1:65" s="13" customFormat="1" ht="11.25">
      <c r="B565" s="166"/>
      <c r="D565" s="162" t="s">
        <v>150</v>
      </c>
      <c r="E565" s="167" t="s">
        <v>3</v>
      </c>
      <c r="F565" s="168" t="s">
        <v>615</v>
      </c>
      <c r="H565" s="169">
        <v>6.56</v>
      </c>
      <c r="I565" s="170"/>
      <c r="L565" s="166"/>
      <c r="M565" s="171"/>
      <c r="N565" s="172"/>
      <c r="O565" s="172"/>
      <c r="P565" s="172"/>
      <c r="Q565" s="172"/>
      <c r="R565" s="172"/>
      <c r="S565" s="172"/>
      <c r="T565" s="173"/>
      <c r="AT565" s="167" t="s">
        <v>150</v>
      </c>
      <c r="AU565" s="167" t="s">
        <v>141</v>
      </c>
      <c r="AV565" s="13" t="s">
        <v>141</v>
      </c>
      <c r="AW565" s="13" t="s">
        <v>36</v>
      </c>
      <c r="AX565" s="13" t="s">
        <v>75</v>
      </c>
      <c r="AY565" s="167" t="s">
        <v>134</v>
      </c>
    </row>
    <row r="566" spans="1:65" s="13" customFormat="1" ht="11.25">
      <c r="B566" s="166"/>
      <c r="D566" s="162" t="s">
        <v>150</v>
      </c>
      <c r="E566" s="167" t="s">
        <v>3</v>
      </c>
      <c r="F566" s="168" t="s">
        <v>616</v>
      </c>
      <c r="H566" s="169">
        <v>6.71</v>
      </c>
      <c r="I566" s="170"/>
      <c r="L566" s="166"/>
      <c r="M566" s="171"/>
      <c r="N566" s="172"/>
      <c r="O566" s="172"/>
      <c r="P566" s="172"/>
      <c r="Q566" s="172"/>
      <c r="R566" s="172"/>
      <c r="S566" s="172"/>
      <c r="T566" s="173"/>
      <c r="AT566" s="167" t="s">
        <v>150</v>
      </c>
      <c r="AU566" s="167" t="s">
        <v>141</v>
      </c>
      <c r="AV566" s="13" t="s">
        <v>141</v>
      </c>
      <c r="AW566" s="13" t="s">
        <v>36</v>
      </c>
      <c r="AX566" s="13" t="s">
        <v>75</v>
      </c>
      <c r="AY566" s="167" t="s">
        <v>134</v>
      </c>
    </row>
    <row r="567" spans="1:65" s="15" customFormat="1" ht="11.25">
      <c r="B567" s="182"/>
      <c r="D567" s="162" t="s">
        <v>150</v>
      </c>
      <c r="E567" s="183" t="s">
        <v>3</v>
      </c>
      <c r="F567" s="184" t="s">
        <v>555</v>
      </c>
      <c r="H567" s="183" t="s">
        <v>3</v>
      </c>
      <c r="I567" s="185"/>
      <c r="L567" s="182"/>
      <c r="M567" s="186"/>
      <c r="N567" s="187"/>
      <c r="O567" s="187"/>
      <c r="P567" s="187"/>
      <c r="Q567" s="187"/>
      <c r="R567" s="187"/>
      <c r="S567" s="187"/>
      <c r="T567" s="188"/>
      <c r="AT567" s="183" t="s">
        <v>150</v>
      </c>
      <c r="AU567" s="183" t="s">
        <v>141</v>
      </c>
      <c r="AV567" s="15" t="s">
        <v>22</v>
      </c>
      <c r="AW567" s="15" t="s">
        <v>36</v>
      </c>
      <c r="AX567" s="15" t="s">
        <v>75</v>
      </c>
      <c r="AY567" s="183" t="s">
        <v>134</v>
      </c>
    </row>
    <row r="568" spans="1:65" s="13" customFormat="1" ht="11.25">
      <c r="B568" s="166"/>
      <c r="D568" s="162" t="s">
        <v>150</v>
      </c>
      <c r="E568" s="167" t="s">
        <v>3</v>
      </c>
      <c r="F568" s="168" t="s">
        <v>617</v>
      </c>
      <c r="H568" s="169">
        <v>8.2799999999999994</v>
      </c>
      <c r="I568" s="170"/>
      <c r="L568" s="166"/>
      <c r="M568" s="171"/>
      <c r="N568" s="172"/>
      <c r="O568" s="172"/>
      <c r="P568" s="172"/>
      <c r="Q568" s="172"/>
      <c r="R568" s="172"/>
      <c r="S568" s="172"/>
      <c r="T568" s="173"/>
      <c r="AT568" s="167" t="s">
        <v>150</v>
      </c>
      <c r="AU568" s="167" t="s">
        <v>141</v>
      </c>
      <c r="AV568" s="13" t="s">
        <v>141</v>
      </c>
      <c r="AW568" s="13" t="s">
        <v>36</v>
      </c>
      <c r="AX568" s="13" t="s">
        <v>75</v>
      </c>
      <c r="AY568" s="167" t="s">
        <v>134</v>
      </c>
    </row>
    <row r="569" spans="1:65" s="14" customFormat="1" ht="11.25">
      <c r="B569" s="174"/>
      <c r="D569" s="162" t="s">
        <v>150</v>
      </c>
      <c r="E569" s="175" t="s">
        <v>3</v>
      </c>
      <c r="F569" s="176" t="s">
        <v>154</v>
      </c>
      <c r="H569" s="177">
        <v>51.94</v>
      </c>
      <c r="I569" s="178"/>
      <c r="L569" s="174"/>
      <c r="M569" s="179"/>
      <c r="N569" s="180"/>
      <c r="O569" s="180"/>
      <c r="P569" s="180"/>
      <c r="Q569" s="180"/>
      <c r="R569" s="180"/>
      <c r="S569" s="180"/>
      <c r="T569" s="181"/>
      <c r="AT569" s="175" t="s">
        <v>150</v>
      </c>
      <c r="AU569" s="175" t="s">
        <v>141</v>
      </c>
      <c r="AV569" s="14" t="s">
        <v>140</v>
      </c>
      <c r="AW569" s="14" t="s">
        <v>36</v>
      </c>
      <c r="AX569" s="14" t="s">
        <v>22</v>
      </c>
      <c r="AY569" s="175" t="s">
        <v>134</v>
      </c>
    </row>
    <row r="570" spans="1:65" s="2" customFormat="1" ht="16.5" customHeight="1">
      <c r="A570" s="33"/>
      <c r="B570" s="148"/>
      <c r="C570" s="149" t="s">
        <v>212</v>
      </c>
      <c r="D570" s="149" t="s">
        <v>136</v>
      </c>
      <c r="E570" s="150" t="s">
        <v>618</v>
      </c>
      <c r="F570" s="151" t="s">
        <v>619</v>
      </c>
      <c r="G570" s="152" t="s">
        <v>183</v>
      </c>
      <c r="H570" s="153">
        <v>7.27</v>
      </c>
      <c r="I570" s="154"/>
      <c r="J570" s="155">
        <f>ROUND(I570*H570,2)</f>
        <v>0</v>
      </c>
      <c r="K570" s="151" t="s">
        <v>3</v>
      </c>
      <c r="L570" s="34"/>
      <c r="M570" s="156" t="s">
        <v>3</v>
      </c>
      <c r="N570" s="157" t="s">
        <v>47</v>
      </c>
      <c r="O570" s="54"/>
      <c r="P570" s="158">
        <f>O570*H570</f>
        <v>0</v>
      </c>
      <c r="Q570" s="158">
        <v>0</v>
      </c>
      <c r="R570" s="158">
        <f>Q570*H570</f>
        <v>0</v>
      </c>
      <c r="S570" s="158">
        <v>0</v>
      </c>
      <c r="T570" s="159">
        <f>S570*H570</f>
        <v>0</v>
      </c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R570" s="160" t="s">
        <v>140</v>
      </c>
      <c r="AT570" s="160" t="s">
        <v>136</v>
      </c>
      <c r="AU570" s="160" t="s">
        <v>141</v>
      </c>
      <c r="AY570" s="18" t="s">
        <v>134</v>
      </c>
      <c r="BE570" s="161">
        <f>IF(N570="základní",J570,0)</f>
        <v>0</v>
      </c>
      <c r="BF570" s="161">
        <f>IF(N570="snížená",J570,0)</f>
        <v>0</v>
      </c>
      <c r="BG570" s="161">
        <f>IF(N570="zákl. přenesená",J570,0)</f>
        <v>0</v>
      </c>
      <c r="BH570" s="161">
        <f>IF(N570="sníž. přenesená",J570,0)</f>
        <v>0</v>
      </c>
      <c r="BI570" s="161">
        <f>IF(N570="nulová",J570,0)</f>
        <v>0</v>
      </c>
      <c r="BJ570" s="18" t="s">
        <v>141</v>
      </c>
      <c r="BK570" s="161">
        <f>ROUND(I570*H570,2)</f>
        <v>0</v>
      </c>
      <c r="BL570" s="18" t="s">
        <v>140</v>
      </c>
      <c r="BM570" s="160" t="s">
        <v>620</v>
      </c>
    </row>
    <row r="571" spans="1:65" s="15" customFormat="1" ht="11.25">
      <c r="B571" s="182"/>
      <c r="D571" s="162" t="s">
        <v>150</v>
      </c>
      <c r="E571" s="183" t="s">
        <v>3</v>
      </c>
      <c r="F571" s="184" t="s">
        <v>537</v>
      </c>
      <c r="H571" s="183" t="s">
        <v>3</v>
      </c>
      <c r="I571" s="185"/>
      <c r="L571" s="182"/>
      <c r="M571" s="186"/>
      <c r="N571" s="187"/>
      <c r="O571" s="187"/>
      <c r="P571" s="187"/>
      <c r="Q571" s="187"/>
      <c r="R571" s="187"/>
      <c r="S571" s="187"/>
      <c r="T571" s="188"/>
      <c r="AT571" s="183" t="s">
        <v>150</v>
      </c>
      <c r="AU571" s="183" t="s">
        <v>141</v>
      </c>
      <c r="AV571" s="15" t="s">
        <v>22</v>
      </c>
      <c r="AW571" s="15" t="s">
        <v>36</v>
      </c>
      <c r="AX571" s="15" t="s">
        <v>75</v>
      </c>
      <c r="AY571" s="183" t="s">
        <v>134</v>
      </c>
    </row>
    <row r="572" spans="1:65" s="15" customFormat="1" ht="11.25">
      <c r="B572" s="182"/>
      <c r="D572" s="162" t="s">
        <v>150</v>
      </c>
      <c r="E572" s="183" t="s">
        <v>3</v>
      </c>
      <c r="F572" s="184" t="s">
        <v>538</v>
      </c>
      <c r="H572" s="183" t="s">
        <v>3</v>
      </c>
      <c r="I572" s="185"/>
      <c r="L572" s="182"/>
      <c r="M572" s="186"/>
      <c r="N572" s="187"/>
      <c r="O572" s="187"/>
      <c r="P572" s="187"/>
      <c r="Q572" s="187"/>
      <c r="R572" s="187"/>
      <c r="S572" s="187"/>
      <c r="T572" s="188"/>
      <c r="AT572" s="183" t="s">
        <v>150</v>
      </c>
      <c r="AU572" s="183" t="s">
        <v>141</v>
      </c>
      <c r="AV572" s="15" t="s">
        <v>22</v>
      </c>
      <c r="AW572" s="15" t="s">
        <v>36</v>
      </c>
      <c r="AX572" s="15" t="s">
        <v>75</v>
      </c>
      <c r="AY572" s="183" t="s">
        <v>134</v>
      </c>
    </row>
    <row r="573" spans="1:65" s="15" customFormat="1" ht="11.25">
      <c r="B573" s="182"/>
      <c r="D573" s="162" t="s">
        <v>150</v>
      </c>
      <c r="E573" s="183" t="s">
        <v>3</v>
      </c>
      <c r="F573" s="184" t="s">
        <v>580</v>
      </c>
      <c r="H573" s="183" t="s">
        <v>3</v>
      </c>
      <c r="I573" s="185"/>
      <c r="L573" s="182"/>
      <c r="M573" s="186"/>
      <c r="N573" s="187"/>
      <c r="O573" s="187"/>
      <c r="P573" s="187"/>
      <c r="Q573" s="187"/>
      <c r="R573" s="187"/>
      <c r="S573" s="187"/>
      <c r="T573" s="188"/>
      <c r="AT573" s="183" t="s">
        <v>150</v>
      </c>
      <c r="AU573" s="183" t="s">
        <v>141</v>
      </c>
      <c r="AV573" s="15" t="s">
        <v>22</v>
      </c>
      <c r="AW573" s="15" t="s">
        <v>36</v>
      </c>
      <c r="AX573" s="15" t="s">
        <v>75</v>
      </c>
      <c r="AY573" s="183" t="s">
        <v>134</v>
      </c>
    </row>
    <row r="574" spans="1:65" s="15" customFormat="1" ht="11.25">
      <c r="B574" s="182"/>
      <c r="D574" s="162" t="s">
        <v>150</v>
      </c>
      <c r="E574" s="183" t="s">
        <v>3</v>
      </c>
      <c r="F574" s="184" t="s">
        <v>539</v>
      </c>
      <c r="H574" s="183" t="s">
        <v>3</v>
      </c>
      <c r="I574" s="185"/>
      <c r="L574" s="182"/>
      <c r="M574" s="186"/>
      <c r="N574" s="187"/>
      <c r="O574" s="187"/>
      <c r="P574" s="187"/>
      <c r="Q574" s="187"/>
      <c r="R574" s="187"/>
      <c r="S574" s="187"/>
      <c r="T574" s="188"/>
      <c r="AT574" s="183" t="s">
        <v>150</v>
      </c>
      <c r="AU574" s="183" t="s">
        <v>141</v>
      </c>
      <c r="AV574" s="15" t="s">
        <v>22</v>
      </c>
      <c r="AW574" s="15" t="s">
        <v>36</v>
      </c>
      <c r="AX574" s="15" t="s">
        <v>75</v>
      </c>
      <c r="AY574" s="183" t="s">
        <v>134</v>
      </c>
    </row>
    <row r="575" spans="1:65" s="13" customFormat="1" ht="11.25">
      <c r="B575" s="166"/>
      <c r="D575" s="162" t="s">
        <v>150</v>
      </c>
      <c r="E575" s="167" t="s">
        <v>3</v>
      </c>
      <c r="F575" s="168" t="s">
        <v>621</v>
      </c>
      <c r="H575" s="169">
        <v>0.84</v>
      </c>
      <c r="I575" s="170"/>
      <c r="L575" s="166"/>
      <c r="M575" s="171"/>
      <c r="N575" s="172"/>
      <c r="O575" s="172"/>
      <c r="P575" s="172"/>
      <c r="Q575" s="172"/>
      <c r="R575" s="172"/>
      <c r="S575" s="172"/>
      <c r="T575" s="173"/>
      <c r="AT575" s="167" t="s">
        <v>150</v>
      </c>
      <c r="AU575" s="167" t="s">
        <v>141</v>
      </c>
      <c r="AV575" s="13" t="s">
        <v>141</v>
      </c>
      <c r="AW575" s="13" t="s">
        <v>36</v>
      </c>
      <c r="AX575" s="13" t="s">
        <v>75</v>
      </c>
      <c r="AY575" s="167" t="s">
        <v>134</v>
      </c>
    </row>
    <row r="576" spans="1:65" s="13" customFormat="1" ht="11.25">
      <c r="B576" s="166"/>
      <c r="D576" s="162" t="s">
        <v>150</v>
      </c>
      <c r="E576" s="167" t="s">
        <v>3</v>
      </c>
      <c r="F576" s="168" t="s">
        <v>622</v>
      </c>
      <c r="H576" s="169">
        <v>0.36</v>
      </c>
      <c r="I576" s="170"/>
      <c r="L576" s="166"/>
      <c r="M576" s="171"/>
      <c r="N576" s="172"/>
      <c r="O576" s="172"/>
      <c r="P576" s="172"/>
      <c r="Q576" s="172"/>
      <c r="R576" s="172"/>
      <c r="S576" s="172"/>
      <c r="T576" s="173"/>
      <c r="AT576" s="167" t="s">
        <v>150</v>
      </c>
      <c r="AU576" s="167" t="s">
        <v>141</v>
      </c>
      <c r="AV576" s="13" t="s">
        <v>141</v>
      </c>
      <c r="AW576" s="13" t="s">
        <v>36</v>
      </c>
      <c r="AX576" s="13" t="s">
        <v>75</v>
      </c>
      <c r="AY576" s="167" t="s">
        <v>134</v>
      </c>
    </row>
    <row r="577" spans="1:65" s="15" customFormat="1" ht="11.25">
      <c r="B577" s="182"/>
      <c r="D577" s="162" t="s">
        <v>150</v>
      </c>
      <c r="E577" s="183" t="s">
        <v>3</v>
      </c>
      <c r="F577" s="184" t="s">
        <v>544</v>
      </c>
      <c r="H577" s="183" t="s">
        <v>3</v>
      </c>
      <c r="I577" s="185"/>
      <c r="L577" s="182"/>
      <c r="M577" s="186"/>
      <c r="N577" s="187"/>
      <c r="O577" s="187"/>
      <c r="P577" s="187"/>
      <c r="Q577" s="187"/>
      <c r="R577" s="187"/>
      <c r="S577" s="187"/>
      <c r="T577" s="188"/>
      <c r="AT577" s="183" t="s">
        <v>150</v>
      </c>
      <c r="AU577" s="183" t="s">
        <v>141</v>
      </c>
      <c r="AV577" s="15" t="s">
        <v>22</v>
      </c>
      <c r="AW577" s="15" t="s">
        <v>36</v>
      </c>
      <c r="AX577" s="15" t="s">
        <v>75</v>
      </c>
      <c r="AY577" s="183" t="s">
        <v>134</v>
      </c>
    </row>
    <row r="578" spans="1:65" s="13" customFormat="1" ht="11.25">
      <c r="B578" s="166"/>
      <c r="D578" s="162" t="s">
        <v>150</v>
      </c>
      <c r="E578" s="167" t="s">
        <v>3</v>
      </c>
      <c r="F578" s="168" t="s">
        <v>623</v>
      </c>
      <c r="H578" s="169">
        <v>3.03</v>
      </c>
      <c r="I578" s="170"/>
      <c r="L578" s="166"/>
      <c r="M578" s="171"/>
      <c r="N578" s="172"/>
      <c r="O578" s="172"/>
      <c r="P578" s="172"/>
      <c r="Q578" s="172"/>
      <c r="R578" s="172"/>
      <c r="S578" s="172"/>
      <c r="T578" s="173"/>
      <c r="AT578" s="167" t="s">
        <v>150</v>
      </c>
      <c r="AU578" s="167" t="s">
        <v>141</v>
      </c>
      <c r="AV578" s="13" t="s">
        <v>141</v>
      </c>
      <c r="AW578" s="13" t="s">
        <v>36</v>
      </c>
      <c r="AX578" s="13" t="s">
        <v>75</v>
      </c>
      <c r="AY578" s="167" t="s">
        <v>134</v>
      </c>
    </row>
    <row r="579" spans="1:65" s="13" customFormat="1" ht="11.25">
      <c r="B579" s="166"/>
      <c r="D579" s="162" t="s">
        <v>150</v>
      </c>
      <c r="E579" s="167" t="s">
        <v>3</v>
      </c>
      <c r="F579" s="168" t="s">
        <v>624</v>
      </c>
      <c r="H579" s="169">
        <v>1.52</v>
      </c>
      <c r="I579" s="170"/>
      <c r="L579" s="166"/>
      <c r="M579" s="171"/>
      <c r="N579" s="172"/>
      <c r="O579" s="172"/>
      <c r="P579" s="172"/>
      <c r="Q579" s="172"/>
      <c r="R579" s="172"/>
      <c r="S579" s="172"/>
      <c r="T579" s="173"/>
      <c r="AT579" s="167" t="s">
        <v>150</v>
      </c>
      <c r="AU579" s="167" t="s">
        <v>141</v>
      </c>
      <c r="AV579" s="13" t="s">
        <v>141</v>
      </c>
      <c r="AW579" s="13" t="s">
        <v>36</v>
      </c>
      <c r="AX579" s="13" t="s">
        <v>75</v>
      </c>
      <c r="AY579" s="167" t="s">
        <v>134</v>
      </c>
    </row>
    <row r="580" spans="1:65" s="13" customFormat="1" ht="11.25">
      <c r="B580" s="166"/>
      <c r="D580" s="162" t="s">
        <v>150</v>
      </c>
      <c r="E580" s="167" t="s">
        <v>3</v>
      </c>
      <c r="F580" s="168" t="s">
        <v>625</v>
      </c>
      <c r="H580" s="169">
        <v>1.52</v>
      </c>
      <c r="I580" s="170"/>
      <c r="L580" s="166"/>
      <c r="M580" s="171"/>
      <c r="N580" s="172"/>
      <c r="O580" s="172"/>
      <c r="P580" s="172"/>
      <c r="Q580" s="172"/>
      <c r="R580" s="172"/>
      <c r="S580" s="172"/>
      <c r="T580" s="173"/>
      <c r="AT580" s="167" t="s">
        <v>150</v>
      </c>
      <c r="AU580" s="167" t="s">
        <v>141</v>
      </c>
      <c r="AV580" s="13" t="s">
        <v>141</v>
      </c>
      <c r="AW580" s="13" t="s">
        <v>36</v>
      </c>
      <c r="AX580" s="13" t="s">
        <v>75</v>
      </c>
      <c r="AY580" s="167" t="s">
        <v>134</v>
      </c>
    </row>
    <row r="581" spans="1:65" s="14" customFormat="1" ht="11.25">
      <c r="B581" s="174"/>
      <c r="D581" s="162" t="s">
        <v>150</v>
      </c>
      <c r="E581" s="175" t="s">
        <v>3</v>
      </c>
      <c r="F581" s="176" t="s">
        <v>154</v>
      </c>
      <c r="H581" s="177">
        <v>7.27</v>
      </c>
      <c r="I581" s="178"/>
      <c r="L581" s="174"/>
      <c r="M581" s="179"/>
      <c r="N581" s="180"/>
      <c r="O581" s="180"/>
      <c r="P581" s="180"/>
      <c r="Q581" s="180"/>
      <c r="R581" s="180"/>
      <c r="S581" s="180"/>
      <c r="T581" s="181"/>
      <c r="AT581" s="175" t="s">
        <v>150</v>
      </c>
      <c r="AU581" s="175" t="s">
        <v>141</v>
      </c>
      <c r="AV581" s="14" t="s">
        <v>140</v>
      </c>
      <c r="AW581" s="14" t="s">
        <v>36</v>
      </c>
      <c r="AX581" s="14" t="s">
        <v>22</v>
      </c>
      <c r="AY581" s="175" t="s">
        <v>134</v>
      </c>
    </row>
    <row r="582" spans="1:65" s="2" customFormat="1" ht="16.5" customHeight="1">
      <c r="A582" s="33"/>
      <c r="B582" s="148"/>
      <c r="C582" s="149" t="s">
        <v>248</v>
      </c>
      <c r="D582" s="149" t="s">
        <v>136</v>
      </c>
      <c r="E582" s="150" t="s">
        <v>626</v>
      </c>
      <c r="F582" s="151" t="s">
        <v>627</v>
      </c>
      <c r="G582" s="152" t="s">
        <v>183</v>
      </c>
      <c r="H582" s="153">
        <v>21.305</v>
      </c>
      <c r="I582" s="154"/>
      <c r="J582" s="155">
        <f>ROUND(I582*H582,2)</f>
        <v>0</v>
      </c>
      <c r="K582" s="151" t="s">
        <v>3</v>
      </c>
      <c r="L582" s="34"/>
      <c r="M582" s="156" t="s">
        <v>3</v>
      </c>
      <c r="N582" s="157" t="s">
        <v>47</v>
      </c>
      <c r="O582" s="54"/>
      <c r="P582" s="158">
        <f>O582*H582</f>
        <v>0</v>
      </c>
      <c r="Q582" s="158">
        <v>0</v>
      </c>
      <c r="R582" s="158">
        <f>Q582*H582</f>
        <v>0</v>
      </c>
      <c r="S582" s="158">
        <v>0</v>
      </c>
      <c r="T582" s="159">
        <f>S582*H582</f>
        <v>0</v>
      </c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R582" s="160" t="s">
        <v>140</v>
      </c>
      <c r="AT582" s="160" t="s">
        <v>136</v>
      </c>
      <c r="AU582" s="160" t="s">
        <v>141</v>
      </c>
      <c r="AY582" s="18" t="s">
        <v>134</v>
      </c>
      <c r="BE582" s="161">
        <f>IF(N582="základní",J582,0)</f>
        <v>0</v>
      </c>
      <c r="BF582" s="161">
        <f>IF(N582="snížená",J582,0)</f>
        <v>0</v>
      </c>
      <c r="BG582" s="161">
        <f>IF(N582="zákl. přenesená",J582,0)</f>
        <v>0</v>
      </c>
      <c r="BH582" s="161">
        <f>IF(N582="sníž. přenesená",J582,0)</f>
        <v>0</v>
      </c>
      <c r="BI582" s="161">
        <f>IF(N582="nulová",J582,0)</f>
        <v>0</v>
      </c>
      <c r="BJ582" s="18" t="s">
        <v>141</v>
      </c>
      <c r="BK582" s="161">
        <f>ROUND(I582*H582,2)</f>
        <v>0</v>
      </c>
      <c r="BL582" s="18" t="s">
        <v>140</v>
      </c>
      <c r="BM582" s="160" t="s">
        <v>628</v>
      </c>
    </row>
    <row r="583" spans="1:65" s="15" customFormat="1" ht="11.25">
      <c r="B583" s="182"/>
      <c r="D583" s="162" t="s">
        <v>150</v>
      </c>
      <c r="E583" s="183" t="s">
        <v>3</v>
      </c>
      <c r="F583" s="184" t="s">
        <v>537</v>
      </c>
      <c r="H583" s="183" t="s">
        <v>3</v>
      </c>
      <c r="I583" s="185"/>
      <c r="L583" s="182"/>
      <c r="M583" s="186"/>
      <c r="N583" s="187"/>
      <c r="O583" s="187"/>
      <c r="P583" s="187"/>
      <c r="Q583" s="187"/>
      <c r="R583" s="187"/>
      <c r="S583" s="187"/>
      <c r="T583" s="188"/>
      <c r="AT583" s="183" t="s">
        <v>150</v>
      </c>
      <c r="AU583" s="183" t="s">
        <v>141</v>
      </c>
      <c r="AV583" s="15" t="s">
        <v>22</v>
      </c>
      <c r="AW583" s="15" t="s">
        <v>36</v>
      </c>
      <c r="AX583" s="15" t="s">
        <v>75</v>
      </c>
      <c r="AY583" s="183" t="s">
        <v>134</v>
      </c>
    </row>
    <row r="584" spans="1:65" s="15" customFormat="1" ht="11.25">
      <c r="B584" s="182"/>
      <c r="D584" s="162" t="s">
        <v>150</v>
      </c>
      <c r="E584" s="183" t="s">
        <v>3</v>
      </c>
      <c r="F584" s="184" t="s">
        <v>538</v>
      </c>
      <c r="H584" s="183" t="s">
        <v>3</v>
      </c>
      <c r="I584" s="185"/>
      <c r="L584" s="182"/>
      <c r="M584" s="186"/>
      <c r="N584" s="187"/>
      <c r="O584" s="187"/>
      <c r="P584" s="187"/>
      <c r="Q584" s="187"/>
      <c r="R584" s="187"/>
      <c r="S584" s="187"/>
      <c r="T584" s="188"/>
      <c r="AT584" s="183" t="s">
        <v>150</v>
      </c>
      <c r="AU584" s="183" t="s">
        <v>141</v>
      </c>
      <c r="AV584" s="15" t="s">
        <v>22</v>
      </c>
      <c r="AW584" s="15" t="s">
        <v>36</v>
      </c>
      <c r="AX584" s="15" t="s">
        <v>75</v>
      </c>
      <c r="AY584" s="183" t="s">
        <v>134</v>
      </c>
    </row>
    <row r="585" spans="1:65" s="15" customFormat="1" ht="11.25">
      <c r="B585" s="182"/>
      <c r="D585" s="162" t="s">
        <v>150</v>
      </c>
      <c r="E585" s="183" t="s">
        <v>3</v>
      </c>
      <c r="F585" s="184" t="s">
        <v>629</v>
      </c>
      <c r="H585" s="183" t="s">
        <v>3</v>
      </c>
      <c r="I585" s="185"/>
      <c r="L585" s="182"/>
      <c r="M585" s="186"/>
      <c r="N585" s="187"/>
      <c r="O585" s="187"/>
      <c r="P585" s="187"/>
      <c r="Q585" s="187"/>
      <c r="R585" s="187"/>
      <c r="S585" s="187"/>
      <c r="T585" s="188"/>
      <c r="AT585" s="183" t="s">
        <v>150</v>
      </c>
      <c r="AU585" s="183" t="s">
        <v>141</v>
      </c>
      <c r="AV585" s="15" t="s">
        <v>22</v>
      </c>
      <c r="AW585" s="15" t="s">
        <v>36</v>
      </c>
      <c r="AX585" s="15" t="s">
        <v>75</v>
      </c>
      <c r="AY585" s="183" t="s">
        <v>134</v>
      </c>
    </row>
    <row r="586" spans="1:65" s="13" customFormat="1" ht="11.25">
      <c r="B586" s="166"/>
      <c r="D586" s="162" t="s">
        <v>150</v>
      </c>
      <c r="E586" s="167" t="s">
        <v>3</v>
      </c>
      <c r="F586" s="168" t="s">
        <v>630</v>
      </c>
      <c r="H586" s="169">
        <v>23.24</v>
      </c>
      <c r="I586" s="170"/>
      <c r="L586" s="166"/>
      <c r="M586" s="171"/>
      <c r="N586" s="172"/>
      <c r="O586" s="172"/>
      <c r="P586" s="172"/>
      <c r="Q586" s="172"/>
      <c r="R586" s="172"/>
      <c r="S586" s="172"/>
      <c r="T586" s="173"/>
      <c r="AT586" s="167" t="s">
        <v>150</v>
      </c>
      <c r="AU586" s="167" t="s">
        <v>141</v>
      </c>
      <c r="AV586" s="13" t="s">
        <v>141</v>
      </c>
      <c r="AW586" s="13" t="s">
        <v>36</v>
      </c>
      <c r="AX586" s="13" t="s">
        <v>75</v>
      </c>
      <c r="AY586" s="167" t="s">
        <v>134</v>
      </c>
    </row>
    <row r="587" spans="1:65" s="13" customFormat="1" ht="11.25">
      <c r="B587" s="166"/>
      <c r="D587" s="162" t="s">
        <v>150</v>
      </c>
      <c r="E587" s="167" t="s">
        <v>3</v>
      </c>
      <c r="F587" s="168" t="s">
        <v>631</v>
      </c>
      <c r="H587" s="169">
        <v>6</v>
      </c>
      <c r="I587" s="170"/>
      <c r="L587" s="166"/>
      <c r="M587" s="171"/>
      <c r="N587" s="172"/>
      <c r="O587" s="172"/>
      <c r="P587" s="172"/>
      <c r="Q587" s="172"/>
      <c r="R587" s="172"/>
      <c r="S587" s="172"/>
      <c r="T587" s="173"/>
      <c r="AT587" s="167" t="s">
        <v>150</v>
      </c>
      <c r="AU587" s="167" t="s">
        <v>141</v>
      </c>
      <c r="AV587" s="13" t="s">
        <v>141</v>
      </c>
      <c r="AW587" s="13" t="s">
        <v>36</v>
      </c>
      <c r="AX587" s="13" t="s">
        <v>75</v>
      </c>
      <c r="AY587" s="167" t="s">
        <v>134</v>
      </c>
    </row>
    <row r="588" spans="1:65" s="13" customFormat="1" ht="11.25">
      <c r="B588" s="166"/>
      <c r="D588" s="162" t="s">
        <v>150</v>
      </c>
      <c r="E588" s="167" t="s">
        <v>3</v>
      </c>
      <c r="F588" s="168" t="s">
        <v>632</v>
      </c>
      <c r="H588" s="169">
        <v>-7.9349999999999996</v>
      </c>
      <c r="I588" s="170"/>
      <c r="L588" s="166"/>
      <c r="M588" s="171"/>
      <c r="N588" s="172"/>
      <c r="O588" s="172"/>
      <c r="P588" s="172"/>
      <c r="Q588" s="172"/>
      <c r="R588" s="172"/>
      <c r="S588" s="172"/>
      <c r="T588" s="173"/>
      <c r="AT588" s="167" t="s">
        <v>150</v>
      </c>
      <c r="AU588" s="167" t="s">
        <v>141</v>
      </c>
      <c r="AV588" s="13" t="s">
        <v>141</v>
      </c>
      <c r="AW588" s="13" t="s">
        <v>36</v>
      </c>
      <c r="AX588" s="13" t="s">
        <v>75</v>
      </c>
      <c r="AY588" s="167" t="s">
        <v>134</v>
      </c>
    </row>
    <row r="589" spans="1:65" s="14" customFormat="1" ht="11.25">
      <c r="B589" s="174"/>
      <c r="D589" s="162" t="s">
        <v>150</v>
      </c>
      <c r="E589" s="175" t="s">
        <v>3</v>
      </c>
      <c r="F589" s="176" t="s">
        <v>154</v>
      </c>
      <c r="H589" s="177">
        <v>21.305</v>
      </c>
      <c r="I589" s="178"/>
      <c r="L589" s="174"/>
      <c r="M589" s="179"/>
      <c r="N589" s="180"/>
      <c r="O589" s="180"/>
      <c r="P589" s="180"/>
      <c r="Q589" s="180"/>
      <c r="R589" s="180"/>
      <c r="S589" s="180"/>
      <c r="T589" s="181"/>
      <c r="AT589" s="175" t="s">
        <v>150</v>
      </c>
      <c r="AU589" s="175" t="s">
        <v>141</v>
      </c>
      <c r="AV589" s="14" t="s">
        <v>140</v>
      </c>
      <c r="AW589" s="14" t="s">
        <v>36</v>
      </c>
      <c r="AX589" s="14" t="s">
        <v>22</v>
      </c>
      <c r="AY589" s="175" t="s">
        <v>134</v>
      </c>
    </row>
    <row r="590" spans="1:65" s="2" customFormat="1" ht="16.5" customHeight="1">
      <c r="A590" s="33"/>
      <c r="B590" s="148"/>
      <c r="C590" s="149" t="s">
        <v>633</v>
      </c>
      <c r="D590" s="149" t="s">
        <v>136</v>
      </c>
      <c r="E590" s="150" t="s">
        <v>634</v>
      </c>
      <c r="F590" s="151" t="s">
        <v>578</v>
      </c>
      <c r="G590" s="152" t="s">
        <v>183</v>
      </c>
      <c r="H590" s="153">
        <v>3.105</v>
      </c>
      <c r="I590" s="154"/>
      <c r="J590" s="155">
        <f>ROUND(I590*H590,2)</f>
        <v>0</v>
      </c>
      <c r="K590" s="151" t="s">
        <v>3</v>
      </c>
      <c r="L590" s="34"/>
      <c r="M590" s="156" t="s">
        <v>3</v>
      </c>
      <c r="N590" s="157" t="s">
        <v>47</v>
      </c>
      <c r="O590" s="54"/>
      <c r="P590" s="158">
        <f>O590*H590</f>
        <v>0</v>
      </c>
      <c r="Q590" s="158">
        <v>0</v>
      </c>
      <c r="R590" s="158">
        <f>Q590*H590</f>
        <v>0</v>
      </c>
      <c r="S590" s="158">
        <v>0</v>
      </c>
      <c r="T590" s="159">
        <f>S590*H590</f>
        <v>0</v>
      </c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R590" s="160" t="s">
        <v>140</v>
      </c>
      <c r="AT590" s="160" t="s">
        <v>136</v>
      </c>
      <c r="AU590" s="160" t="s">
        <v>141</v>
      </c>
      <c r="AY590" s="18" t="s">
        <v>134</v>
      </c>
      <c r="BE590" s="161">
        <f>IF(N590="základní",J590,0)</f>
        <v>0</v>
      </c>
      <c r="BF590" s="161">
        <f>IF(N590="snížená",J590,0)</f>
        <v>0</v>
      </c>
      <c r="BG590" s="161">
        <f>IF(N590="zákl. přenesená",J590,0)</f>
        <v>0</v>
      </c>
      <c r="BH590" s="161">
        <f>IF(N590="sníž. přenesená",J590,0)</f>
        <v>0</v>
      </c>
      <c r="BI590" s="161">
        <f>IF(N590="nulová",J590,0)</f>
        <v>0</v>
      </c>
      <c r="BJ590" s="18" t="s">
        <v>141</v>
      </c>
      <c r="BK590" s="161">
        <f>ROUND(I590*H590,2)</f>
        <v>0</v>
      </c>
      <c r="BL590" s="18" t="s">
        <v>140</v>
      </c>
      <c r="BM590" s="160" t="s">
        <v>635</v>
      </c>
    </row>
    <row r="591" spans="1:65" s="15" customFormat="1" ht="11.25">
      <c r="B591" s="182"/>
      <c r="D591" s="162" t="s">
        <v>150</v>
      </c>
      <c r="E591" s="183" t="s">
        <v>3</v>
      </c>
      <c r="F591" s="184" t="s">
        <v>537</v>
      </c>
      <c r="H591" s="183" t="s">
        <v>3</v>
      </c>
      <c r="I591" s="185"/>
      <c r="L591" s="182"/>
      <c r="M591" s="186"/>
      <c r="N591" s="187"/>
      <c r="O591" s="187"/>
      <c r="P591" s="187"/>
      <c r="Q591" s="187"/>
      <c r="R591" s="187"/>
      <c r="S591" s="187"/>
      <c r="T591" s="188"/>
      <c r="AT591" s="183" t="s">
        <v>150</v>
      </c>
      <c r="AU591" s="183" t="s">
        <v>141</v>
      </c>
      <c r="AV591" s="15" t="s">
        <v>22</v>
      </c>
      <c r="AW591" s="15" t="s">
        <v>36</v>
      </c>
      <c r="AX591" s="15" t="s">
        <v>75</v>
      </c>
      <c r="AY591" s="183" t="s">
        <v>134</v>
      </c>
    </row>
    <row r="592" spans="1:65" s="15" customFormat="1" ht="11.25">
      <c r="B592" s="182"/>
      <c r="D592" s="162" t="s">
        <v>150</v>
      </c>
      <c r="E592" s="183" t="s">
        <v>3</v>
      </c>
      <c r="F592" s="184" t="s">
        <v>538</v>
      </c>
      <c r="H592" s="183" t="s">
        <v>3</v>
      </c>
      <c r="I592" s="185"/>
      <c r="L592" s="182"/>
      <c r="M592" s="186"/>
      <c r="N592" s="187"/>
      <c r="O592" s="187"/>
      <c r="P592" s="187"/>
      <c r="Q592" s="187"/>
      <c r="R592" s="187"/>
      <c r="S592" s="187"/>
      <c r="T592" s="188"/>
      <c r="AT592" s="183" t="s">
        <v>150</v>
      </c>
      <c r="AU592" s="183" t="s">
        <v>141</v>
      </c>
      <c r="AV592" s="15" t="s">
        <v>22</v>
      </c>
      <c r="AW592" s="15" t="s">
        <v>36</v>
      </c>
      <c r="AX592" s="15" t="s">
        <v>75</v>
      </c>
      <c r="AY592" s="183" t="s">
        <v>134</v>
      </c>
    </row>
    <row r="593" spans="1:65" s="15" customFormat="1" ht="11.25">
      <c r="B593" s="182"/>
      <c r="D593" s="162" t="s">
        <v>150</v>
      </c>
      <c r="E593" s="183" t="s">
        <v>3</v>
      </c>
      <c r="F593" s="184" t="s">
        <v>580</v>
      </c>
      <c r="H593" s="183" t="s">
        <v>3</v>
      </c>
      <c r="I593" s="185"/>
      <c r="L593" s="182"/>
      <c r="M593" s="186"/>
      <c r="N593" s="187"/>
      <c r="O593" s="187"/>
      <c r="P593" s="187"/>
      <c r="Q593" s="187"/>
      <c r="R593" s="187"/>
      <c r="S593" s="187"/>
      <c r="T593" s="188"/>
      <c r="AT593" s="183" t="s">
        <v>150</v>
      </c>
      <c r="AU593" s="183" t="s">
        <v>141</v>
      </c>
      <c r="AV593" s="15" t="s">
        <v>22</v>
      </c>
      <c r="AW593" s="15" t="s">
        <v>36</v>
      </c>
      <c r="AX593" s="15" t="s">
        <v>75</v>
      </c>
      <c r="AY593" s="183" t="s">
        <v>134</v>
      </c>
    </row>
    <row r="594" spans="1:65" s="15" customFormat="1" ht="11.25">
      <c r="B594" s="182"/>
      <c r="D594" s="162" t="s">
        <v>150</v>
      </c>
      <c r="E594" s="183" t="s">
        <v>3</v>
      </c>
      <c r="F594" s="184" t="s">
        <v>629</v>
      </c>
      <c r="H594" s="183" t="s">
        <v>3</v>
      </c>
      <c r="I594" s="185"/>
      <c r="L594" s="182"/>
      <c r="M594" s="186"/>
      <c r="N594" s="187"/>
      <c r="O594" s="187"/>
      <c r="P594" s="187"/>
      <c r="Q594" s="187"/>
      <c r="R594" s="187"/>
      <c r="S594" s="187"/>
      <c r="T594" s="188"/>
      <c r="AT594" s="183" t="s">
        <v>150</v>
      </c>
      <c r="AU594" s="183" t="s">
        <v>141</v>
      </c>
      <c r="AV594" s="15" t="s">
        <v>22</v>
      </c>
      <c r="AW594" s="15" t="s">
        <v>36</v>
      </c>
      <c r="AX594" s="15" t="s">
        <v>75</v>
      </c>
      <c r="AY594" s="183" t="s">
        <v>134</v>
      </c>
    </row>
    <row r="595" spans="1:65" s="13" customFormat="1" ht="11.25">
      <c r="B595" s="166"/>
      <c r="D595" s="162" t="s">
        <v>150</v>
      </c>
      <c r="E595" s="167" t="s">
        <v>3</v>
      </c>
      <c r="F595" s="168" t="s">
        <v>636</v>
      </c>
      <c r="H595" s="169">
        <v>3.105</v>
      </c>
      <c r="I595" s="170"/>
      <c r="L595" s="166"/>
      <c r="M595" s="171"/>
      <c r="N595" s="172"/>
      <c r="O595" s="172"/>
      <c r="P595" s="172"/>
      <c r="Q595" s="172"/>
      <c r="R595" s="172"/>
      <c r="S595" s="172"/>
      <c r="T595" s="173"/>
      <c r="AT595" s="167" t="s">
        <v>150</v>
      </c>
      <c r="AU595" s="167" t="s">
        <v>141</v>
      </c>
      <c r="AV595" s="13" t="s">
        <v>141</v>
      </c>
      <c r="AW595" s="13" t="s">
        <v>36</v>
      </c>
      <c r="AX595" s="13" t="s">
        <v>75</v>
      </c>
      <c r="AY595" s="167" t="s">
        <v>134</v>
      </c>
    </row>
    <row r="596" spans="1:65" s="14" customFormat="1" ht="11.25">
      <c r="B596" s="174"/>
      <c r="D596" s="162" t="s">
        <v>150</v>
      </c>
      <c r="E596" s="175" t="s">
        <v>3</v>
      </c>
      <c r="F596" s="176" t="s">
        <v>154</v>
      </c>
      <c r="H596" s="177">
        <v>3.105</v>
      </c>
      <c r="I596" s="178"/>
      <c r="L596" s="174"/>
      <c r="M596" s="179"/>
      <c r="N596" s="180"/>
      <c r="O596" s="180"/>
      <c r="P596" s="180"/>
      <c r="Q596" s="180"/>
      <c r="R596" s="180"/>
      <c r="S596" s="180"/>
      <c r="T596" s="181"/>
      <c r="AT596" s="175" t="s">
        <v>150</v>
      </c>
      <c r="AU596" s="175" t="s">
        <v>141</v>
      </c>
      <c r="AV596" s="14" t="s">
        <v>140</v>
      </c>
      <c r="AW596" s="14" t="s">
        <v>36</v>
      </c>
      <c r="AX596" s="14" t="s">
        <v>22</v>
      </c>
      <c r="AY596" s="175" t="s">
        <v>134</v>
      </c>
    </row>
    <row r="597" spans="1:65" s="2" customFormat="1" ht="16.5" customHeight="1">
      <c r="A597" s="33"/>
      <c r="B597" s="148"/>
      <c r="C597" s="149" t="s">
        <v>637</v>
      </c>
      <c r="D597" s="149" t="s">
        <v>136</v>
      </c>
      <c r="E597" s="150" t="s">
        <v>638</v>
      </c>
      <c r="F597" s="151" t="s">
        <v>639</v>
      </c>
      <c r="G597" s="152" t="s">
        <v>183</v>
      </c>
      <c r="H597" s="153">
        <v>74.894999999999996</v>
      </c>
      <c r="I597" s="154"/>
      <c r="J597" s="155">
        <f>ROUND(I597*H597,2)</f>
        <v>0</v>
      </c>
      <c r="K597" s="151" t="s">
        <v>3</v>
      </c>
      <c r="L597" s="34"/>
      <c r="M597" s="156" t="s">
        <v>3</v>
      </c>
      <c r="N597" s="157" t="s">
        <v>47</v>
      </c>
      <c r="O597" s="54"/>
      <c r="P597" s="158">
        <f>O597*H597</f>
        <v>0</v>
      </c>
      <c r="Q597" s="158">
        <v>0</v>
      </c>
      <c r="R597" s="158">
        <f>Q597*H597</f>
        <v>0</v>
      </c>
      <c r="S597" s="158">
        <v>0</v>
      </c>
      <c r="T597" s="159">
        <f>S597*H597</f>
        <v>0</v>
      </c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R597" s="160" t="s">
        <v>140</v>
      </c>
      <c r="AT597" s="160" t="s">
        <v>136</v>
      </c>
      <c r="AU597" s="160" t="s">
        <v>141</v>
      </c>
      <c r="AY597" s="18" t="s">
        <v>134</v>
      </c>
      <c r="BE597" s="161">
        <f>IF(N597="základní",J597,0)</f>
        <v>0</v>
      </c>
      <c r="BF597" s="161">
        <f>IF(N597="snížená",J597,0)</f>
        <v>0</v>
      </c>
      <c r="BG597" s="161">
        <f>IF(N597="zákl. přenesená",J597,0)</f>
        <v>0</v>
      </c>
      <c r="BH597" s="161">
        <f>IF(N597="sníž. přenesená",J597,0)</f>
        <v>0</v>
      </c>
      <c r="BI597" s="161">
        <f>IF(N597="nulová",J597,0)</f>
        <v>0</v>
      </c>
      <c r="BJ597" s="18" t="s">
        <v>141</v>
      </c>
      <c r="BK597" s="161">
        <f>ROUND(I597*H597,2)</f>
        <v>0</v>
      </c>
      <c r="BL597" s="18" t="s">
        <v>140</v>
      </c>
      <c r="BM597" s="160" t="s">
        <v>640</v>
      </c>
    </row>
    <row r="598" spans="1:65" s="15" customFormat="1" ht="11.25">
      <c r="B598" s="182"/>
      <c r="D598" s="162" t="s">
        <v>150</v>
      </c>
      <c r="E598" s="183" t="s">
        <v>3</v>
      </c>
      <c r="F598" s="184" t="s">
        <v>537</v>
      </c>
      <c r="H598" s="183" t="s">
        <v>3</v>
      </c>
      <c r="I598" s="185"/>
      <c r="L598" s="182"/>
      <c r="M598" s="186"/>
      <c r="N598" s="187"/>
      <c r="O598" s="187"/>
      <c r="P598" s="187"/>
      <c r="Q598" s="187"/>
      <c r="R598" s="187"/>
      <c r="S598" s="187"/>
      <c r="T598" s="188"/>
      <c r="AT598" s="183" t="s">
        <v>150</v>
      </c>
      <c r="AU598" s="183" t="s">
        <v>141</v>
      </c>
      <c r="AV598" s="15" t="s">
        <v>22</v>
      </c>
      <c r="AW598" s="15" t="s">
        <v>36</v>
      </c>
      <c r="AX598" s="15" t="s">
        <v>75</v>
      </c>
      <c r="AY598" s="183" t="s">
        <v>134</v>
      </c>
    </row>
    <row r="599" spans="1:65" s="15" customFormat="1" ht="11.25">
      <c r="B599" s="182"/>
      <c r="D599" s="162" t="s">
        <v>150</v>
      </c>
      <c r="E599" s="183" t="s">
        <v>3</v>
      </c>
      <c r="F599" s="184" t="s">
        <v>538</v>
      </c>
      <c r="H599" s="183" t="s">
        <v>3</v>
      </c>
      <c r="I599" s="185"/>
      <c r="L599" s="182"/>
      <c r="M599" s="186"/>
      <c r="N599" s="187"/>
      <c r="O599" s="187"/>
      <c r="P599" s="187"/>
      <c r="Q599" s="187"/>
      <c r="R599" s="187"/>
      <c r="S599" s="187"/>
      <c r="T599" s="188"/>
      <c r="AT599" s="183" t="s">
        <v>150</v>
      </c>
      <c r="AU599" s="183" t="s">
        <v>141</v>
      </c>
      <c r="AV599" s="15" t="s">
        <v>22</v>
      </c>
      <c r="AW599" s="15" t="s">
        <v>36</v>
      </c>
      <c r="AX599" s="15" t="s">
        <v>75</v>
      </c>
      <c r="AY599" s="183" t="s">
        <v>134</v>
      </c>
    </row>
    <row r="600" spans="1:65" s="15" customFormat="1" ht="11.25">
      <c r="B600" s="182"/>
      <c r="D600" s="162" t="s">
        <v>150</v>
      </c>
      <c r="E600" s="183" t="s">
        <v>3</v>
      </c>
      <c r="F600" s="184" t="s">
        <v>641</v>
      </c>
      <c r="H600" s="183" t="s">
        <v>3</v>
      </c>
      <c r="I600" s="185"/>
      <c r="L600" s="182"/>
      <c r="M600" s="186"/>
      <c r="N600" s="187"/>
      <c r="O600" s="187"/>
      <c r="P600" s="187"/>
      <c r="Q600" s="187"/>
      <c r="R600" s="187"/>
      <c r="S600" s="187"/>
      <c r="T600" s="188"/>
      <c r="AT600" s="183" t="s">
        <v>150</v>
      </c>
      <c r="AU600" s="183" t="s">
        <v>141</v>
      </c>
      <c r="AV600" s="15" t="s">
        <v>22</v>
      </c>
      <c r="AW600" s="15" t="s">
        <v>36</v>
      </c>
      <c r="AX600" s="15" t="s">
        <v>75</v>
      </c>
      <c r="AY600" s="183" t="s">
        <v>134</v>
      </c>
    </row>
    <row r="601" spans="1:65" s="15" customFormat="1" ht="11.25">
      <c r="B601" s="182"/>
      <c r="D601" s="162" t="s">
        <v>150</v>
      </c>
      <c r="E601" s="183" t="s">
        <v>3</v>
      </c>
      <c r="F601" s="184" t="s">
        <v>203</v>
      </c>
      <c r="H601" s="183" t="s">
        <v>3</v>
      </c>
      <c r="I601" s="185"/>
      <c r="L601" s="182"/>
      <c r="M601" s="186"/>
      <c r="N601" s="187"/>
      <c r="O601" s="187"/>
      <c r="P601" s="187"/>
      <c r="Q601" s="187"/>
      <c r="R601" s="187"/>
      <c r="S601" s="187"/>
      <c r="T601" s="188"/>
      <c r="AT601" s="183" t="s">
        <v>150</v>
      </c>
      <c r="AU601" s="183" t="s">
        <v>141</v>
      </c>
      <c r="AV601" s="15" t="s">
        <v>22</v>
      </c>
      <c r="AW601" s="15" t="s">
        <v>36</v>
      </c>
      <c r="AX601" s="15" t="s">
        <v>75</v>
      </c>
      <c r="AY601" s="183" t="s">
        <v>134</v>
      </c>
    </row>
    <row r="602" spans="1:65" s="13" customFormat="1" ht="11.25">
      <c r="B602" s="166"/>
      <c r="D602" s="162" t="s">
        <v>150</v>
      </c>
      <c r="E602" s="167" t="s">
        <v>3</v>
      </c>
      <c r="F602" s="168" t="s">
        <v>642</v>
      </c>
      <c r="H602" s="169">
        <v>53.360999999999997</v>
      </c>
      <c r="I602" s="170"/>
      <c r="L602" s="166"/>
      <c r="M602" s="171"/>
      <c r="N602" s="172"/>
      <c r="O602" s="172"/>
      <c r="P602" s="172"/>
      <c r="Q602" s="172"/>
      <c r="R602" s="172"/>
      <c r="S602" s="172"/>
      <c r="T602" s="173"/>
      <c r="AT602" s="167" t="s">
        <v>150</v>
      </c>
      <c r="AU602" s="167" t="s">
        <v>141</v>
      </c>
      <c r="AV602" s="13" t="s">
        <v>141</v>
      </c>
      <c r="AW602" s="13" t="s">
        <v>36</v>
      </c>
      <c r="AX602" s="13" t="s">
        <v>75</v>
      </c>
      <c r="AY602" s="167" t="s">
        <v>134</v>
      </c>
    </row>
    <row r="603" spans="1:65" s="13" customFormat="1" ht="11.25">
      <c r="B603" s="166"/>
      <c r="D603" s="162" t="s">
        <v>150</v>
      </c>
      <c r="E603" s="167" t="s">
        <v>3</v>
      </c>
      <c r="F603" s="168" t="s">
        <v>643</v>
      </c>
      <c r="H603" s="169">
        <v>10.773</v>
      </c>
      <c r="I603" s="170"/>
      <c r="L603" s="166"/>
      <c r="M603" s="171"/>
      <c r="N603" s="172"/>
      <c r="O603" s="172"/>
      <c r="P603" s="172"/>
      <c r="Q603" s="172"/>
      <c r="R603" s="172"/>
      <c r="S603" s="172"/>
      <c r="T603" s="173"/>
      <c r="AT603" s="167" t="s">
        <v>150</v>
      </c>
      <c r="AU603" s="167" t="s">
        <v>141</v>
      </c>
      <c r="AV603" s="13" t="s">
        <v>141</v>
      </c>
      <c r="AW603" s="13" t="s">
        <v>36</v>
      </c>
      <c r="AX603" s="13" t="s">
        <v>75</v>
      </c>
      <c r="AY603" s="167" t="s">
        <v>134</v>
      </c>
    </row>
    <row r="604" spans="1:65" s="15" customFormat="1" ht="11.25">
      <c r="B604" s="182"/>
      <c r="D604" s="162" t="s">
        <v>150</v>
      </c>
      <c r="E604" s="183" t="s">
        <v>3</v>
      </c>
      <c r="F604" s="184" t="s">
        <v>644</v>
      </c>
      <c r="H604" s="183" t="s">
        <v>3</v>
      </c>
      <c r="I604" s="185"/>
      <c r="L604" s="182"/>
      <c r="M604" s="186"/>
      <c r="N604" s="187"/>
      <c r="O604" s="187"/>
      <c r="P604" s="187"/>
      <c r="Q604" s="187"/>
      <c r="R604" s="187"/>
      <c r="S604" s="187"/>
      <c r="T604" s="188"/>
      <c r="AT604" s="183" t="s">
        <v>150</v>
      </c>
      <c r="AU604" s="183" t="s">
        <v>141</v>
      </c>
      <c r="AV604" s="15" t="s">
        <v>22</v>
      </c>
      <c r="AW604" s="15" t="s">
        <v>36</v>
      </c>
      <c r="AX604" s="15" t="s">
        <v>75</v>
      </c>
      <c r="AY604" s="183" t="s">
        <v>134</v>
      </c>
    </row>
    <row r="605" spans="1:65" s="13" customFormat="1" ht="11.25">
      <c r="B605" s="166"/>
      <c r="D605" s="162" t="s">
        <v>150</v>
      </c>
      <c r="E605" s="167" t="s">
        <v>3</v>
      </c>
      <c r="F605" s="168" t="s">
        <v>645</v>
      </c>
      <c r="H605" s="169">
        <v>1.8</v>
      </c>
      <c r="I605" s="170"/>
      <c r="L605" s="166"/>
      <c r="M605" s="171"/>
      <c r="N605" s="172"/>
      <c r="O605" s="172"/>
      <c r="P605" s="172"/>
      <c r="Q605" s="172"/>
      <c r="R605" s="172"/>
      <c r="S605" s="172"/>
      <c r="T605" s="173"/>
      <c r="AT605" s="167" t="s">
        <v>150</v>
      </c>
      <c r="AU605" s="167" t="s">
        <v>141</v>
      </c>
      <c r="AV605" s="13" t="s">
        <v>141</v>
      </c>
      <c r="AW605" s="13" t="s">
        <v>36</v>
      </c>
      <c r="AX605" s="13" t="s">
        <v>75</v>
      </c>
      <c r="AY605" s="167" t="s">
        <v>134</v>
      </c>
    </row>
    <row r="606" spans="1:65" s="13" customFormat="1" ht="11.25">
      <c r="B606" s="166"/>
      <c r="D606" s="162" t="s">
        <v>150</v>
      </c>
      <c r="E606" s="167" t="s">
        <v>3</v>
      </c>
      <c r="F606" s="168" t="s">
        <v>646</v>
      </c>
      <c r="H606" s="169">
        <v>0.6</v>
      </c>
      <c r="I606" s="170"/>
      <c r="L606" s="166"/>
      <c r="M606" s="171"/>
      <c r="N606" s="172"/>
      <c r="O606" s="172"/>
      <c r="P606" s="172"/>
      <c r="Q606" s="172"/>
      <c r="R606" s="172"/>
      <c r="S606" s="172"/>
      <c r="T606" s="173"/>
      <c r="AT606" s="167" t="s">
        <v>150</v>
      </c>
      <c r="AU606" s="167" t="s">
        <v>141</v>
      </c>
      <c r="AV606" s="13" t="s">
        <v>141</v>
      </c>
      <c r="AW606" s="13" t="s">
        <v>36</v>
      </c>
      <c r="AX606" s="13" t="s">
        <v>75</v>
      </c>
      <c r="AY606" s="167" t="s">
        <v>134</v>
      </c>
    </row>
    <row r="607" spans="1:65" s="13" customFormat="1" ht="11.25">
      <c r="B607" s="166"/>
      <c r="D607" s="162" t="s">
        <v>150</v>
      </c>
      <c r="E607" s="167" t="s">
        <v>3</v>
      </c>
      <c r="F607" s="168" t="s">
        <v>647</v>
      </c>
      <c r="H607" s="169">
        <v>8.3610000000000007</v>
      </c>
      <c r="I607" s="170"/>
      <c r="L607" s="166"/>
      <c r="M607" s="171"/>
      <c r="N607" s="172"/>
      <c r="O607" s="172"/>
      <c r="P607" s="172"/>
      <c r="Q607" s="172"/>
      <c r="R607" s="172"/>
      <c r="S607" s="172"/>
      <c r="T607" s="173"/>
      <c r="AT607" s="167" t="s">
        <v>150</v>
      </c>
      <c r="AU607" s="167" t="s">
        <v>141</v>
      </c>
      <c r="AV607" s="13" t="s">
        <v>141</v>
      </c>
      <c r="AW607" s="13" t="s">
        <v>36</v>
      </c>
      <c r="AX607" s="13" t="s">
        <v>75</v>
      </c>
      <c r="AY607" s="167" t="s">
        <v>134</v>
      </c>
    </row>
    <row r="608" spans="1:65" s="14" customFormat="1" ht="11.25">
      <c r="B608" s="174"/>
      <c r="D608" s="162" t="s">
        <v>150</v>
      </c>
      <c r="E608" s="175" t="s">
        <v>3</v>
      </c>
      <c r="F608" s="176" t="s">
        <v>154</v>
      </c>
      <c r="H608" s="177">
        <v>74.894999999999996</v>
      </c>
      <c r="I608" s="178"/>
      <c r="L608" s="174"/>
      <c r="M608" s="179"/>
      <c r="N608" s="180"/>
      <c r="O608" s="180"/>
      <c r="P608" s="180"/>
      <c r="Q608" s="180"/>
      <c r="R608" s="180"/>
      <c r="S608" s="180"/>
      <c r="T608" s="181"/>
      <c r="AT608" s="175" t="s">
        <v>150</v>
      </c>
      <c r="AU608" s="175" t="s">
        <v>141</v>
      </c>
      <c r="AV608" s="14" t="s">
        <v>140</v>
      </c>
      <c r="AW608" s="14" t="s">
        <v>36</v>
      </c>
      <c r="AX608" s="14" t="s">
        <v>22</v>
      </c>
      <c r="AY608" s="175" t="s">
        <v>134</v>
      </c>
    </row>
    <row r="609" spans="1:65" s="2" customFormat="1" ht="16.5" customHeight="1">
      <c r="A609" s="33"/>
      <c r="B609" s="148"/>
      <c r="C609" s="149" t="s">
        <v>648</v>
      </c>
      <c r="D609" s="149" t="s">
        <v>136</v>
      </c>
      <c r="E609" s="150" t="s">
        <v>649</v>
      </c>
      <c r="F609" s="151" t="s">
        <v>627</v>
      </c>
      <c r="G609" s="152" t="s">
        <v>183</v>
      </c>
      <c r="H609" s="153">
        <v>63.383000000000003</v>
      </c>
      <c r="I609" s="154"/>
      <c r="J609" s="155">
        <f>ROUND(I609*H609,2)</f>
        <v>0</v>
      </c>
      <c r="K609" s="151" t="s">
        <v>3</v>
      </c>
      <c r="L609" s="34"/>
      <c r="M609" s="156" t="s">
        <v>3</v>
      </c>
      <c r="N609" s="157" t="s">
        <v>47</v>
      </c>
      <c r="O609" s="54"/>
      <c r="P609" s="158">
        <f>O609*H609</f>
        <v>0</v>
      </c>
      <c r="Q609" s="158">
        <v>0</v>
      </c>
      <c r="R609" s="158">
        <f>Q609*H609</f>
        <v>0</v>
      </c>
      <c r="S609" s="158">
        <v>0</v>
      </c>
      <c r="T609" s="159">
        <f>S609*H609</f>
        <v>0</v>
      </c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R609" s="160" t="s">
        <v>140</v>
      </c>
      <c r="AT609" s="160" t="s">
        <v>136</v>
      </c>
      <c r="AU609" s="160" t="s">
        <v>141</v>
      </c>
      <c r="AY609" s="18" t="s">
        <v>134</v>
      </c>
      <c r="BE609" s="161">
        <f>IF(N609="základní",J609,0)</f>
        <v>0</v>
      </c>
      <c r="BF609" s="161">
        <f>IF(N609="snížená",J609,0)</f>
        <v>0</v>
      </c>
      <c r="BG609" s="161">
        <f>IF(N609="zákl. přenesená",J609,0)</f>
        <v>0</v>
      </c>
      <c r="BH609" s="161">
        <f>IF(N609="sníž. přenesená",J609,0)</f>
        <v>0</v>
      </c>
      <c r="BI609" s="161">
        <f>IF(N609="nulová",J609,0)</f>
        <v>0</v>
      </c>
      <c r="BJ609" s="18" t="s">
        <v>141</v>
      </c>
      <c r="BK609" s="161">
        <f>ROUND(I609*H609,2)</f>
        <v>0</v>
      </c>
      <c r="BL609" s="18" t="s">
        <v>140</v>
      </c>
      <c r="BM609" s="160" t="s">
        <v>650</v>
      </c>
    </row>
    <row r="610" spans="1:65" s="15" customFormat="1" ht="11.25">
      <c r="B610" s="182"/>
      <c r="D610" s="162" t="s">
        <v>150</v>
      </c>
      <c r="E610" s="183" t="s">
        <v>3</v>
      </c>
      <c r="F610" s="184" t="s">
        <v>537</v>
      </c>
      <c r="H610" s="183" t="s">
        <v>3</v>
      </c>
      <c r="I610" s="185"/>
      <c r="L610" s="182"/>
      <c r="M610" s="186"/>
      <c r="N610" s="187"/>
      <c r="O610" s="187"/>
      <c r="P610" s="187"/>
      <c r="Q610" s="187"/>
      <c r="R610" s="187"/>
      <c r="S610" s="187"/>
      <c r="T610" s="188"/>
      <c r="AT610" s="183" t="s">
        <v>150</v>
      </c>
      <c r="AU610" s="183" t="s">
        <v>141</v>
      </c>
      <c r="AV610" s="15" t="s">
        <v>22</v>
      </c>
      <c r="AW610" s="15" t="s">
        <v>36</v>
      </c>
      <c r="AX610" s="15" t="s">
        <v>75</v>
      </c>
      <c r="AY610" s="183" t="s">
        <v>134</v>
      </c>
    </row>
    <row r="611" spans="1:65" s="15" customFormat="1" ht="11.25">
      <c r="B611" s="182"/>
      <c r="D611" s="162" t="s">
        <v>150</v>
      </c>
      <c r="E611" s="183" t="s">
        <v>3</v>
      </c>
      <c r="F611" s="184" t="s">
        <v>538</v>
      </c>
      <c r="H611" s="183" t="s">
        <v>3</v>
      </c>
      <c r="I611" s="185"/>
      <c r="L611" s="182"/>
      <c r="M611" s="186"/>
      <c r="N611" s="187"/>
      <c r="O611" s="187"/>
      <c r="P611" s="187"/>
      <c r="Q611" s="187"/>
      <c r="R611" s="187"/>
      <c r="S611" s="187"/>
      <c r="T611" s="188"/>
      <c r="AT611" s="183" t="s">
        <v>150</v>
      </c>
      <c r="AU611" s="183" t="s">
        <v>141</v>
      </c>
      <c r="AV611" s="15" t="s">
        <v>22</v>
      </c>
      <c r="AW611" s="15" t="s">
        <v>36</v>
      </c>
      <c r="AX611" s="15" t="s">
        <v>75</v>
      </c>
      <c r="AY611" s="183" t="s">
        <v>134</v>
      </c>
    </row>
    <row r="612" spans="1:65" s="15" customFormat="1" ht="11.25">
      <c r="B612" s="182"/>
      <c r="D612" s="162" t="s">
        <v>150</v>
      </c>
      <c r="E612" s="183" t="s">
        <v>3</v>
      </c>
      <c r="F612" s="184" t="s">
        <v>651</v>
      </c>
      <c r="H612" s="183" t="s">
        <v>3</v>
      </c>
      <c r="I612" s="185"/>
      <c r="L612" s="182"/>
      <c r="M612" s="186"/>
      <c r="N612" s="187"/>
      <c r="O612" s="187"/>
      <c r="P612" s="187"/>
      <c r="Q612" s="187"/>
      <c r="R612" s="187"/>
      <c r="S612" s="187"/>
      <c r="T612" s="188"/>
      <c r="AT612" s="183" t="s">
        <v>150</v>
      </c>
      <c r="AU612" s="183" t="s">
        <v>141</v>
      </c>
      <c r="AV612" s="15" t="s">
        <v>22</v>
      </c>
      <c r="AW612" s="15" t="s">
        <v>36</v>
      </c>
      <c r="AX612" s="15" t="s">
        <v>75</v>
      </c>
      <c r="AY612" s="183" t="s">
        <v>134</v>
      </c>
    </row>
    <row r="613" spans="1:65" s="13" customFormat="1" ht="11.25">
      <c r="B613" s="166"/>
      <c r="D613" s="162" t="s">
        <v>150</v>
      </c>
      <c r="E613" s="167" t="s">
        <v>3</v>
      </c>
      <c r="F613" s="168" t="s">
        <v>652</v>
      </c>
      <c r="H613" s="169">
        <v>55.347999999999999</v>
      </c>
      <c r="I613" s="170"/>
      <c r="L613" s="166"/>
      <c r="M613" s="171"/>
      <c r="N613" s="172"/>
      <c r="O613" s="172"/>
      <c r="P613" s="172"/>
      <c r="Q613" s="172"/>
      <c r="R613" s="172"/>
      <c r="S613" s="172"/>
      <c r="T613" s="173"/>
      <c r="AT613" s="167" t="s">
        <v>150</v>
      </c>
      <c r="AU613" s="167" t="s">
        <v>141</v>
      </c>
      <c r="AV613" s="13" t="s">
        <v>141</v>
      </c>
      <c r="AW613" s="13" t="s">
        <v>36</v>
      </c>
      <c r="AX613" s="13" t="s">
        <v>75</v>
      </c>
      <c r="AY613" s="167" t="s">
        <v>134</v>
      </c>
    </row>
    <row r="614" spans="1:65" s="13" customFormat="1" ht="11.25">
      <c r="B614" s="166"/>
      <c r="D614" s="162" t="s">
        <v>150</v>
      </c>
      <c r="E614" s="167" t="s">
        <v>3</v>
      </c>
      <c r="F614" s="168" t="s">
        <v>653</v>
      </c>
      <c r="H614" s="169">
        <v>-1.9650000000000001</v>
      </c>
      <c r="I614" s="170"/>
      <c r="L614" s="166"/>
      <c r="M614" s="171"/>
      <c r="N614" s="172"/>
      <c r="O614" s="172"/>
      <c r="P614" s="172"/>
      <c r="Q614" s="172"/>
      <c r="R614" s="172"/>
      <c r="S614" s="172"/>
      <c r="T614" s="173"/>
      <c r="AT614" s="167" t="s">
        <v>150</v>
      </c>
      <c r="AU614" s="167" t="s">
        <v>141</v>
      </c>
      <c r="AV614" s="13" t="s">
        <v>141</v>
      </c>
      <c r="AW614" s="13" t="s">
        <v>36</v>
      </c>
      <c r="AX614" s="13" t="s">
        <v>75</v>
      </c>
      <c r="AY614" s="167" t="s">
        <v>134</v>
      </c>
    </row>
    <row r="615" spans="1:65" s="13" customFormat="1" ht="11.25">
      <c r="B615" s="166"/>
      <c r="D615" s="162" t="s">
        <v>150</v>
      </c>
      <c r="E615" s="167" t="s">
        <v>3</v>
      </c>
      <c r="F615" s="168" t="s">
        <v>654</v>
      </c>
      <c r="H615" s="169">
        <v>10</v>
      </c>
      <c r="I615" s="170"/>
      <c r="L615" s="166"/>
      <c r="M615" s="171"/>
      <c r="N615" s="172"/>
      <c r="O615" s="172"/>
      <c r="P615" s="172"/>
      <c r="Q615" s="172"/>
      <c r="R615" s="172"/>
      <c r="S615" s="172"/>
      <c r="T615" s="173"/>
      <c r="AT615" s="167" t="s">
        <v>150</v>
      </c>
      <c r="AU615" s="167" t="s">
        <v>141</v>
      </c>
      <c r="AV615" s="13" t="s">
        <v>141</v>
      </c>
      <c r="AW615" s="13" t="s">
        <v>36</v>
      </c>
      <c r="AX615" s="13" t="s">
        <v>75</v>
      </c>
      <c r="AY615" s="167" t="s">
        <v>134</v>
      </c>
    </row>
    <row r="616" spans="1:65" s="14" customFormat="1" ht="11.25">
      <c r="B616" s="174"/>
      <c r="D616" s="162" t="s">
        <v>150</v>
      </c>
      <c r="E616" s="175" t="s">
        <v>3</v>
      </c>
      <c r="F616" s="176" t="s">
        <v>154</v>
      </c>
      <c r="H616" s="177">
        <v>63.383000000000003</v>
      </c>
      <c r="I616" s="178"/>
      <c r="L616" s="174"/>
      <c r="M616" s="179"/>
      <c r="N616" s="180"/>
      <c r="O616" s="180"/>
      <c r="P616" s="180"/>
      <c r="Q616" s="180"/>
      <c r="R616" s="180"/>
      <c r="S616" s="180"/>
      <c r="T616" s="181"/>
      <c r="AT616" s="175" t="s">
        <v>150</v>
      </c>
      <c r="AU616" s="175" t="s">
        <v>141</v>
      </c>
      <c r="AV616" s="14" t="s">
        <v>140</v>
      </c>
      <c r="AW616" s="14" t="s">
        <v>36</v>
      </c>
      <c r="AX616" s="14" t="s">
        <v>22</v>
      </c>
      <c r="AY616" s="175" t="s">
        <v>134</v>
      </c>
    </row>
    <row r="617" spans="1:65" s="2" customFormat="1" ht="16.5" customHeight="1">
      <c r="A617" s="33"/>
      <c r="B617" s="148"/>
      <c r="C617" s="149" t="s">
        <v>655</v>
      </c>
      <c r="D617" s="149" t="s">
        <v>136</v>
      </c>
      <c r="E617" s="150" t="s">
        <v>656</v>
      </c>
      <c r="F617" s="151" t="s">
        <v>657</v>
      </c>
      <c r="G617" s="152" t="s">
        <v>183</v>
      </c>
      <c r="H617" s="153">
        <v>7.0960000000000001</v>
      </c>
      <c r="I617" s="154"/>
      <c r="J617" s="155">
        <f>ROUND(I617*H617,2)</f>
        <v>0</v>
      </c>
      <c r="K617" s="151" t="s">
        <v>3</v>
      </c>
      <c r="L617" s="34"/>
      <c r="M617" s="156" t="s">
        <v>3</v>
      </c>
      <c r="N617" s="157" t="s">
        <v>47</v>
      </c>
      <c r="O617" s="54"/>
      <c r="P617" s="158">
        <f>O617*H617</f>
        <v>0</v>
      </c>
      <c r="Q617" s="158">
        <v>0</v>
      </c>
      <c r="R617" s="158">
        <f>Q617*H617</f>
        <v>0</v>
      </c>
      <c r="S617" s="158">
        <v>0</v>
      </c>
      <c r="T617" s="159">
        <f>S617*H617</f>
        <v>0</v>
      </c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R617" s="160" t="s">
        <v>140</v>
      </c>
      <c r="AT617" s="160" t="s">
        <v>136</v>
      </c>
      <c r="AU617" s="160" t="s">
        <v>141</v>
      </c>
      <c r="AY617" s="18" t="s">
        <v>134</v>
      </c>
      <c r="BE617" s="161">
        <f>IF(N617="základní",J617,0)</f>
        <v>0</v>
      </c>
      <c r="BF617" s="161">
        <f>IF(N617="snížená",J617,0)</f>
        <v>0</v>
      </c>
      <c r="BG617" s="161">
        <f>IF(N617="zákl. přenesená",J617,0)</f>
        <v>0</v>
      </c>
      <c r="BH617" s="161">
        <f>IF(N617="sníž. přenesená",J617,0)</f>
        <v>0</v>
      </c>
      <c r="BI617" s="161">
        <f>IF(N617="nulová",J617,0)</f>
        <v>0</v>
      </c>
      <c r="BJ617" s="18" t="s">
        <v>141</v>
      </c>
      <c r="BK617" s="161">
        <f>ROUND(I617*H617,2)</f>
        <v>0</v>
      </c>
      <c r="BL617" s="18" t="s">
        <v>140</v>
      </c>
      <c r="BM617" s="160" t="s">
        <v>658</v>
      </c>
    </row>
    <row r="618" spans="1:65" s="15" customFormat="1" ht="11.25">
      <c r="B618" s="182"/>
      <c r="D618" s="162" t="s">
        <v>150</v>
      </c>
      <c r="E618" s="183" t="s">
        <v>3</v>
      </c>
      <c r="F618" s="184" t="s">
        <v>537</v>
      </c>
      <c r="H618" s="183" t="s">
        <v>3</v>
      </c>
      <c r="I618" s="185"/>
      <c r="L618" s="182"/>
      <c r="M618" s="186"/>
      <c r="N618" s="187"/>
      <c r="O618" s="187"/>
      <c r="P618" s="187"/>
      <c r="Q618" s="187"/>
      <c r="R618" s="187"/>
      <c r="S618" s="187"/>
      <c r="T618" s="188"/>
      <c r="AT618" s="183" t="s">
        <v>150</v>
      </c>
      <c r="AU618" s="183" t="s">
        <v>141</v>
      </c>
      <c r="AV618" s="15" t="s">
        <v>22</v>
      </c>
      <c r="AW618" s="15" t="s">
        <v>36</v>
      </c>
      <c r="AX618" s="15" t="s">
        <v>75</v>
      </c>
      <c r="AY618" s="183" t="s">
        <v>134</v>
      </c>
    </row>
    <row r="619" spans="1:65" s="15" customFormat="1" ht="11.25">
      <c r="B619" s="182"/>
      <c r="D619" s="162" t="s">
        <v>150</v>
      </c>
      <c r="E619" s="183" t="s">
        <v>3</v>
      </c>
      <c r="F619" s="184" t="s">
        <v>538</v>
      </c>
      <c r="H619" s="183" t="s">
        <v>3</v>
      </c>
      <c r="I619" s="185"/>
      <c r="L619" s="182"/>
      <c r="M619" s="186"/>
      <c r="N619" s="187"/>
      <c r="O619" s="187"/>
      <c r="P619" s="187"/>
      <c r="Q619" s="187"/>
      <c r="R619" s="187"/>
      <c r="S619" s="187"/>
      <c r="T619" s="188"/>
      <c r="AT619" s="183" t="s">
        <v>150</v>
      </c>
      <c r="AU619" s="183" t="s">
        <v>141</v>
      </c>
      <c r="AV619" s="15" t="s">
        <v>22</v>
      </c>
      <c r="AW619" s="15" t="s">
        <v>36</v>
      </c>
      <c r="AX619" s="15" t="s">
        <v>75</v>
      </c>
      <c r="AY619" s="183" t="s">
        <v>134</v>
      </c>
    </row>
    <row r="620" spans="1:65" s="15" customFormat="1" ht="11.25">
      <c r="B620" s="182"/>
      <c r="D620" s="162" t="s">
        <v>150</v>
      </c>
      <c r="E620" s="183" t="s">
        <v>3</v>
      </c>
      <c r="F620" s="184" t="s">
        <v>651</v>
      </c>
      <c r="H620" s="183" t="s">
        <v>3</v>
      </c>
      <c r="I620" s="185"/>
      <c r="L620" s="182"/>
      <c r="M620" s="186"/>
      <c r="N620" s="187"/>
      <c r="O620" s="187"/>
      <c r="P620" s="187"/>
      <c r="Q620" s="187"/>
      <c r="R620" s="187"/>
      <c r="S620" s="187"/>
      <c r="T620" s="188"/>
      <c r="AT620" s="183" t="s">
        <v>150</v>
      </c>
      <c r="AU620" s="183" t="s">
        <v>141</v>
      </c>
      <c r="AV620" s="15" t="s">
        <v>22</v>
      </c>
      <c r="AW620" s="15" t="s">
        <v>36</v>
      </c>
      <c r="AX620" s="15" t="s">
        <v>75</v>
      </c>
      <c r="AY620" s="183" t="s">
        <v>134</v>
      </c>
    </row>
    <row r="621" spans="1:65" s="13" customFormat="1" ht="11.25">
      <c r="B621" s="166"/>
      <c r="D621" s="162" t="s">
        <v>150</v>
      </c>
      <c r="E621" s="167" t="s">
        <v>3</v>
      </c>
      <c r="F621" s="168" t="s">
        <v>659</v>
      </c>
      <c r="H621" s="169">
        <v>5.7309999999999999</v>
      </c>
      <c r="I621" s="170"/>
      <c r="L621" s="166"/>
      <c r="M621" s="171"/>
      <c r="N621" s="172"/>
      <c r="O621" s="172"/>
      <c r="P621" s="172"/>
      <c r="Q621" s="172"/>
      <c r="R621" s="172"/>
      <c r="S621" s="172"/>
      <c r="T621" s="173"/>
      <c r="AT621" s="167" t="s">
        <v>150</v>
      </c>
      <c r="AU621" s="167" t="s">
        <v>141</v>
      </c>
      <c r="AV621" s="13" t="s">
        <v>141</v>
      </c>
      <c r="AW621" s="13" t="s">
        <v>36</v>
      </c>
      <c r="AX621" s="13" t="s">
        <v>75</v>
      </c>
      <c r="AY621" s="167" t="s">
        <v>134</v>
      </c>
    </row>
    <row r="622" spans="1:65" s="13" customFormat="1" ht="11.25">
      <c r="B622" s="166"/>
      <c r="D622" s="162" t="s">
        <v>150</v>
      </c>
      <c r="E622" s="167" t="s">
        <v>3</v>
      </c>
      <c r="F622" s="168" t="s">
        <v>660</v>
      </c>
      <c r="H622" s="169">
        <v>1.365</v>
      </c>
      <c r="I622" s="170"/>
      <c r="L622" s="166"/>
      <c r="M622" s="171"/>
      <c r="N622" s="172"/>
      <c r="O622" s="172"/>
      <c r="P622" s="172"/>
      <c r="Q622" s="172"/>
      <c r="R622" s="172"/>
      <c r="S622" s="172"/>
      <c r="T622" s="173"/>
      <c r="AT622" s="167" t="s">
        <v>150</v>
      </c>
      <c r="AU622" s="167" t="s">
        <v>141</v>
      </c>
      <c r="AV622" s="13" t="s">
        <v>141</v>
      </c>
      <c r="AW622" s="13" t="s">
        <v>36</v>
      </c>
      <c r="AX622" s="13" t="s">
        <v>75</v>
      </c>
      <c r="AY622" s="167" t="s">
        <v>134</v>
      </c>
    </row>
    <row r="623" spans="1:65" s="14" customFormat="1" ht="11.25">
      <c r="B623" s="174"/>
      <c r="D623" s="162" t="s">
        <v>150</v>
      </c>
      <c r="E623" s="175" t="s">
        <v>3</v>
      </c>
      <c r="F623" s="176" t="s">
        <v>154</v>
      </c>
      <c r="H623" s="177">
        <v>7.0960000000000001</v>
      </c>
      <c r="I623" s="178"/>
      <c r="L623" s="174"/>
      <c r="M623" s="179"/>
      <c r="N623" s="180"/>
      <c r="O623" s="180"/>
      <c r="P623" s="180"/>
      <c r="Q623" s="180"/>
      <c r="R623" s="180"/>
      <c r="S623" s="180"/>
      <c r="T623" s="181"/>
      <c r="AT623" s="175" t="s">
        <v>150</v>
      </c>
      <c r="AU623" s="175" t="s">
        <v>141</v>
      </c>
      <c r="AV623" s="14" t="s">
        <v>140</v>
      </c>
      <c r="AW623" s="14" t="s">
        <v>36</v>
      </c>
      <c r="AX623" s="14" t="s">
        <v>22</v>
      </c>
      <c r="AY623" s="175" t="s">
        <v>134</v>
      </c>
    </row>
    <row r="624" spans="1:65" s="2" customFormat="1" ht="16.5" customHeight="1">
      <c r="A624" s="33"/>
      <c r="B624" s="148"/>
      <c r="C624" s="149" t="s">
        <v>661</v>
      </c>
      <c r="D624" s="149" t="s">
        <v>136</v>
      </c>
      <c r="E624" s="150" t="s">
        <v>662</v>
      </c>
      <c r="F624" s="151" t="s">
        <v>663</v>
      </c>
      <c r="G624" s="152" t="s">
        <v>183</v>
      </c>
      <c r="H624" s="153">
        <v>43.11</v>
      </c>
      <c r="I624" s="154"/>
      <c r="J624" s="155">
        <f>ROUND(I624*H624,2)</f>
        <v>0</v>
      </c>
      <c r="K624" s="151" t="s">
        <v>3</v>
      </c>
      <c r="L624" s="34"/>
      <c r="M624" s="156" t="s">
        <v>3</v>
      </c>
      <c r="N624" s="157" t="s">
        <v>47</v>
      </c>
      <c r="O624" s="54"/>
      <c r="P624" s="158">
        <f>O624*H624</f>
        <v>0</v>
      </c>
      <c r="Q624" s="158">
        <v>0</v>
      </c>
      <c r="R624" s="158">
        <f>Q624*H624</f>
        <v>0</v>
      </c>
      <c r="S624" s="158">
        <v>0</v>
      </c>
      <c r="T624" s="159">
        <f>S624*H624</f>
        <v>0</v>
      </c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R624" s="160" t="s">
        <v>140</v>
      </c>
      <c r="AT624" s="160" t="s">
        <v>136</v>
      </c>
      <c r="AU624" s="160" t="s">
        <v>141</v>
      </c>
      <c r="AY624" s="18" t="s">
        <v>134</v>
      </c>
      <c r="BE624" s="161">
        <f>IF(N624="základní",J624,0)</f>
        <v>0</v>
      </c>
      <c r="BF624" s="161">
        <f>IF(N624="snížená",J624,0)</f>
        <v>0</v>
      </c>
      <c r="BG624" s="161">
        <f>IF(N624="zákl. přenesená",J624,0)</f>
        <v>0</v>
      </c>
      <c r="BH624" s="161">
        <f>IF(N624="sníž. přenesená",J624,0)</f>
        <v>0</v>
      </c>
      <c r="BI624" s="161">
        <f>IF(N624="nulová",J624,0)</f>
        <v>0</v>
      </c>
      <c r="BJ624" s="18" t="s">
        <v>141</v>
      </c>
      <c r="BK624" s="161">
        <f>ROUND(I624*H624,2)</f>
        <v>0</v>
      </c>
      <c r="BL624" s="18" t="s">
        <v>140</v>
      </c>
      <c r="BM624" s="160" t="s">
        <v>664</v>
      </c>
    </row>
    <row r="625" spans="1:65" s="15" customFormat="1" ht="11.25">
      <c r="B625" s="182"/>
      <c r="D625" s="162" t="s">
        <v>150</v>
      </c>
      <c r="E625" s="183" t="s">
        <v>3</v>
      </c>
      <c r="F625" s="184" t="s">
        <v>537</v>
      </c>
      <c r="H625" s="183" t="s">
        <v>3</v>
      </c>
      <c r="I625" s="185"/>
      <c r="L625" s="182"/>
      <c r="M625" s="186"/>
      <c r="N625" s="187"/>
      <c r="O625" s="187"/>
      <c r="P625" s="187"/>
      <c r="Q625" s="187"/>
      <c r="R625" s="187"/>
      <c r="S625" s="187"/>
      <c r="T625" s="188"/>
      <c r="AT625" s="183" t="s">
        <v>150</v>
      </c>
      <c r="AU625" s="183" t="s">
        <v>141</v>
      </c>
      <c r="AV625" s="15" t="s">
        <v>22</v>
      </c>
      <c r="AW625" s="15" t="s">
        <v>36</v>
      </c>
      <c r="AX625" s="15" t="s">
        <v>75</v>
      </c>
      <c r="AY625" s="183" t="s">
        <v>134</v>
      </c>
    </row>
    <row r="626" spans="1:65" s="15" customFormat="1" ht="11.25">
      <c r="B626" s="182"/>
      <c r="D626" s="162" t="s">
        <v>150</v>
      </c>
      <c r="E626" s="183" t="s">
        <v>3</v>
      </c>
      <c r="F626" s="184" t="s">
        <v>538</v>
      </c>
      <c r="H626" s="183" t="s">
        <v>3</v>
      </c>
      <c r="I626" s="185"/>
      <c r="L626" s="182"/>
      <c r="M626" s="186"/>
      <c r="N626" s="187"/>
      <c r="O626" s="187"/>
      <c r="P626" s="187"/>
      <c r="Q626" s="187"/>
      <c r="R626" s="187"/>
      <c r="S626" s="187"/>
      <c r="T626" s="188"/>
      <c r="AT626" s="183" t="s">
        <v>150</v>
      </c>
      <c r="AU626" s="183" t="s">
        <v>141</v>
      </c>
      <c r="AV626" s="15" t="s">
        <v>22</v>
      </c>
      <c r="AW626" s="15" t="s">
        <v>36</v>
      </c>
      <c r="AX626" s="15" t="s">
        <v>75</v>
      </c>
      <c r="AY626" s="183" t="s">
        <v>134</v>
      </c>
    </row>
    <row r="627" spans="1:65" s="13" customFormat="1" ht="11.25">
      <c r="B627" s="166"/>
      <c r="D627" s="162" t="s">
        <v>150</v>
      </c>
      <c r="E627" s="167" t="s">
        <v>3</v>
      </c>
      <c r="F627" s="168" t="s">
        <v>665</v>
      </c>
      <c r="H627" s="169">
        <v>19.2</v>
      </c>
      <c r="I627" s="170"/>
      <c r="L627" s="166"/>
      <c r="M627" s="171"/>
      <c r="N627" s="172"/>
      <c r="O627" s="172"/>
      <c r="P627" s="172"/>
      <c r="Q627" s="172"/>
      <c r="R627" s="172"/>
      <c r="S627" s="172"/>
      <c r="T627" s="173"/>
      <c r="AT627" s="167" t="s">
        <v>150</v>
      </c>
      <c r="AU627" s="167" t="s">
        <v>141</v>
      </c>
      <c r="AV627" s="13" t="s">
        <v>141</v>
      </c>
      <c r="AW627" s="13" t="s">
        <v>36</v>
      </c>
      <c r="AX627" s="13" t="s">
        <v>75</v>
      </c>
      <c r="AY627" s="167" t="s">
        <v>134</v>
      </c>
    </row>
    <row r="628" spans="1:65" s="13" customFormat="1" ht="11.25">
      <c r="B628" s="166"/>
      <c r="D628" s="162" t="s">
        <v>150</v>
      </c>
      <c r="E628" s="167" t="s">
        <v>3</v>
      </c>
      <c r="F628" s="168" t="s">
        <v>666</v>
      </c>
      <c r="H628" s="169">
        <v>8.1</v>
      </c>
      <c r="I628" s="170"/>
      <c r="L628" s="166"/>
      <c r="M628" s="171"/>
      <c r="N628" s="172"/>
      <c r="O628" s="172"/>
      <c r="P628" s="172"/>
      <c r="Q628" s="172"/>
      <c r="R628" s="172"/>
      <c r="S628" s="172"/>
      <c r="T628" s="173"/>
      <c r="AT628" s="167" t="s">
        <v>150</v>
      </c>
      <c r="AU628" s="167" t="s">
        <v>141</v>
      </c>
      <c r="AV628" s="13" t="s">
        <v>141</v>
      </c>
      <c r="AW628" s="13" t="s">
        <v>36</v>
      </c>
      <c r="AX628" s="13" t="s">
        <v>75</v>
      </c>
      <c r="AY628" s="167" t="s">
        <v>134</v>
      </c>
    </row>
    <row r="629" spans="1:65" s="13" customFormat="1" ht="11.25">
      <c r="B629" s="166"/>
      <c r="D629" s="162" t="s">
        <v>150</v>
      </c>
      <c r="E629" s="167" t="s">
        <v>3</v>
      </c>
      <c r="F629" s="168" t="s">
        <v>667</v>
      </c>
      <c r="H629" s="169">
        <v>5.81</v>
      </c>
      <c r="I629" s="170"/>
      <c r="L629" s="166"/>
      <c r="M629" s="171"/>
      <c r="N629" s="172"/>
      <c r="O629" s="172"/>
      <c r="P629" s="172"/>
      <c r="Q629" s="172"/>
      <c r="R629" s="172"/>
      <c r="S629" s="172"/>
      <c r="T629" s="173"/>
      <c r="AT629" s="167" t="s">
        <v>150</v>
      </c>
      <c r="AU629" s="167" t="s">
        <v>141</v>
      </c>
      <c r="AV629" s="13" t="s">
        <v>141</v>
      </c>
      <c r="AW629" s="13" t="s">
        <v>36</v>
      </c>
      <c r="AX629" s="13" t="s">
        <v>75</v>
      </c>
      <c r="AY629" s="167" t="s">
        <v>134</v>
      </c>
    </row>
    <row r="630" spans="1:65" s="13" customFormat="1" ht="11.25">
      <c r="B630" s="166"/>
      <c r="D630" s="162" t="s">
        <v>150</v>
      </c>
      <c r="E630" s="167" t="s">
        <v>3</v>
      </c>
      <c r="F630" s="168" t="s">
        <v>668</v>
      </c>
      <c r="H630" s="169">
        <v>10</v>
      </c>
      <c r="I630" s="170"/>
      <c r="L630" s="166"/>
      <c r="M630" s="171"/>
      <c r="N630" s="172"/>
      <c r="O630" s="172"/>
      <c r="P630" s="172"/>
      <c r="Q630" s="172"/>
      <c r="R630" s="172"/>
      <c r="S630" s="172"/>
      <c r="T630" s="173"/>
      <c r="AT630" s="167" t="s">
        <v>150</v>
      </c>
      <c r="AU630" s="167" t="s">
        <v>141</v>
      </c>
      <c r="AV630" s="13" t="s">
        <v>141</v>
      </c>
      <c r="AW630" s="13" t="s">
        <v>36</v>
      </c>
      <c r="AX630" s="13" t="s">
        <v>75</v>
      </c>
      <c r="AY630" s="167" t="s">
        <v>134</v>
      </c>
    </row>
    <row r="631" spans="1:65" s="14" customFormat="1" ht="11.25">
      <c r="B631" s="174"/>
      <c r="D631" s="162" t="s">
        <v>150</v>
      </c>
      <c r="E631" s="175" t="s">
        <v>3</v>
      </c>
      <c r="F631" s="176" t="s">
        <v>154</v>
      </c>
      <c r="H631" s="177">
        <v>43.11</v>
      </c>
      <c r="I631" s="178"/>
      <c r="L631" s="174"/>
      <c r="M631" s="179"/>
      <c r="N631" s="180"/>
      <c r="O631" s="180"/>
      <c r="P631" s="180"/>
      <c r="Q631" s="180"/>
      <c r="R631" s="180"/>
      <c r="S631" s="180"/>
      <c r="T631" s="181"/>
      <c r="AT631" s="175" t="s">
        <v>150</v>
      </c>
      <c r="AU631" s="175" t="s">
        <v>141</v>
      </c>
      <c r="AV631" s="14" t="s">
        <v>140</v>
      </c>
      <c r="AW631" s="14" t="s">
        <v>36</v>
      </c>
      <c r="AX631" s="14" t="s">
        <v>22</v>
      </c>
      <c r="AY631" s="175" t="s">
        <v>134</v>
      </c>
    </row>
    <row r="632" spans="1:65" s="12" customFormat="1" ht="22.9" customHeight="1">
      <c r="B632" s="135"/>
      <c r="D632" s="136" t="s">
        <v>74</v>
      </c>
      <c r="E632" s="146" t="s">
        <v>633</v>
      </c>
      <c r="F632" s="146" t="s">
        <v>669</v>
      </c>
      <c r="I632" s="138"/>
      <c r="J632" s="147">
        <f>BK632</f>
        <v>0</v>
      </c>
      <c r="L632" s="135"/>
      <c r="M632" s="140"/>
      <c r="N632" s="141"/>
      <c r="O632" s="141"/>
      <c r="P632" s="142">
        <f>SUM(P633:P642)</f>
        <v>0</v>
      </c>
      <c r="Q632" s="141"/>
      <c r="R632" s="142">
        <f>SUM(R633:R642)</f>
        <v>2.6452800000000001</v>
      </c>
      <c r="S632" s="141"/>
      <c r="T632" s="143">
        <f>SUM(T633:T642)</f>
        <v>0</v>
      </c>
      <c r="AR632" s="136" t="s">
        <v>22</v>
      </c>
      <c r="AT632" s="144" t="s">
        <v>74</v>
      </c>
      <c r="AU632" s="144" t="s">
        <v>22</v>
      </c>
      <c r="AY632" s="136" t="s">
        <v>134</v>
      </c>
      <c r="BK632" s="145">
        <f>SUM(BK633:BK642)</f>
        <v>0</v>
      </c>
    </row>
    <row r="633" spans="1:65" s="2" customFormat="1" ht="16.5" customHeight="1">
      <c r="A633" s="33"/>
      <c r="B633" s="148"/>
      <c r="C633" s="149" t="s">
        <v>670</v>
      </c>
      <c r="D633" s="149" t="s">
        <v>136</v>
      </c>
      <c r="E633" s="150" t="s">
        <v>671</v>
      </c>
      <c r="F633" s="151" t="s">
        <v>672</v>
      </c>
      <c r="G633" s="152" t="s">
        <v>183</v>
      </c>
      <c r="H633" s="153">
        <v>14.4</v>
      </c>
      <c r="I633" s="154"/>
      <c r="J633" s="155">
        <f>ROUND(I633*H633,2)</f>
        <v>0</v>
      </c>
      <c r="K633" s="151" t="s">
        <v>146</v>
      </c>
      <c r="L633" s="34"/>
      <c r="M633" s="156" t="s">
        <v>3</v>
      </c>
      <c r="N633" s="157" t="s">
        <v>47</v>
      </c>
      <c r="O633" s="54"/>
      <c r="P633" s="158">
        <f>O633*H633</f>
        <v>0</v>
      </c>
      <c r="Q633" s="158">
        <v>0.1837</v>
      </c>
      <c r="R633" s="158">
        <f>Q633*H633</f>
        <v>2.6452800000000001</v>
      </c>
      <c r="S633" s="158">
        <v>0</v>
      </c>
      <c r="T633" s="159">
        <f>S633*H633</f>
        <v>0</v>
      </c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R633" s="160" t="s">
        <v>140</v>
      </c>
      <c r="AT633" s="160" t="s">
        <v>136</v>
      </c>
      <c r="AU633" s="160" t="s">
        <v>141</v>
      </c>
      <c r="AY633" s="18" t="s">
        <v>134</v>
      </c>
      <c r="BE633" s="161">
        <f>IF(N633="základní",J633,0)</f>
        <v>0</v>
      </c>
      <c r="BF633" s="161">
        <f>IF(N633="snížená",J633,0)</f>
        <v>0</v>
      </c>
      <c r="BG633" s="161">
        <f>IF(N633="zákl. přenesená",J633,0)</f>
        <v>0</v>
      </c>
      <c r="BH633" s="161">
        <f>IF(N633="sníž. přenesená",J633,0)</f>
        <v>0</v>
      </c>
      <c r="BI633" s="161">
        <f>IF(N633="nulová",J633,0)</f>
        <v>0</v>
      </c>
      <c r="BJ633" s="18" t="s">
        <v>141</v>
      </c>
      <c r="BK633" s="161">
        <f>ROUND(I633*H633,2)</f>
        <v>0</v>
      </c>
      <c r="BL633" s="18" t="s">
        <v>140</v>
      </c>
      <c r="BM633" s="160" t="s">
        <v>673</v>
      </c>
    </row>
    <row r="634" spans="1:65" s="2" customFormat="1" ht="11.25">
      <c r="A634" s="33"/>
      <c r="B634" s="34"/>
      <c r="C634" s="33"/>
      <c r="D634" s="162" t="s">
        <v>148</v>
      </c>
      <c r="E634" s="33"/>
      <c r="F634" s="163" t="s">
        <v>674</v>
      </c>
      <c r="G634" s="33"/>
      <c r="H634" s="33"/>
      <c r="I634" s="88"/>
      <c r="J634" s="33"/>
      <c r="K634" s="33"/>
      <c r="L634" s="34"/>
      <c r="M634" s="164"/>
      <c r="N634" s="165"/>
      <c r="O634" s="54"/>
      <c r="P634" s="54"/>
      <c r="Q634" s="54"/>
      <c r="R634" s="54"/>
      <c r="S634" s="54"/>
      <c r="T634" s="55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T634" s="18" t="s">
        <v>148</v>
      </c>
      <c r="AU634" s="18" t="s">
        <v>141</v>
      </c>
    </row>
    <row r="635" spans="1:65" s="13" customFormat="1" ht="11.25">
      <c r="B635" s="166"/>
      <c r="D635" s="162" t="s">
        <v>150</v>
      </c>
      <c r="E635" s="167" t="s">
        <v>3</v>
      </c>
      <c r="F635" s="168" t="s">
        <v>675</v>
      </c>
      <c r="H635" s="169">
        <v>8.4</v>
      </c>
      <c r="I635" s="170"/>
      <c r="L635" s="166"/>
      <c r="M635" s="171"/>
      <c r="N635" s="172"/>
      <c r="O635" s="172"/>
      <c r="P635" s="172"/>
      <c r="Q635" s="172"/>
      <c r="R635" s="172"/>
      <c r="S635" s="172"/>
      <c r="T635" s="173"/>
      <c r="AT635" s="167" t="s">
        <v>150</v>
      </c>
      <c r="AU635" s="167" t="s">
        <v>141</v>
      </c>
      <c r="AV635" s="13" t="s">
        <v>141</v>
      </c>
      <c r="AW635" s="13" t="s">
        <v>36</v>
      </c>
      <c r="AX635" s="13" t="s">
        <v>75</v>
      </c>
      <c r="AY635" s="167" t="s">
        <v>134</v>
      </c>
    </row>
    <row r="636" spans="1:65" s="13" customFormat="1" ht="11.25">
      <c r="B636" s="166"/>
      <c r="D636" s="162" t="s">
        <v>150</v>
      </c>
      <c r="E636" s="167" t="s">
        <v>3</v>
      </c>
      <c r="F636" s="168" t="s">
        <v>676</v>
      </c>
      <c r="H636" s="169">
        <v>6</v>
      </c>
      <c r="I636" s="170"/>
      <c r="L636" s="166"/>
      <c r="M636" s="171"/>
      <c r="N636" s="172"/>
      <c r="O636" s="172"/>
      <c r="P636" s="172"/>
      <c r="Q636" s="172"/>
      <c r="R636" s="172"/>
      <c r="S636" s="172"/>
      <c r="T636" s="173"/>
      <c r="AT636" s="167" t="s">
        <v>150</v>
      </c>
      <c r="AU636" s="167" t="s">
        <v>141</v>
      </c>
      <c r="AV636" s="13" t="s">
        <v>141</v>
      </c>
      <c r="AW636" s="13" t="s">
        <v>36</v>
      </c>
      <c r="AX636" s="13" t="s">
        <v>75</v>
      </c>
      <c r="AY636" s="167" t="s">
        <v>134</v>
      </c>
    </row>
    <row r="637" spans="1:65" s="14" customFormat="1" ht="11.25">
      <c r="B637" s="174"/>
      <c r="D637" s="162" t="s">
        <v>150</v>
      </c>
      <c r="E637" s="175" t="s">
        <v>3</v>
      </c>
      <c r="F637" s="176" t="s">
        <v>154</v>
      </c>
      <c r="H637" s="177">
        <v>14.4</v>
      </c>
      <c r="I637" s="178"/>
      <c r="L637" s="174"/>
      <c r="M637" s="179"/>
      <c r="N637" s="180"/>
      <c r="O637" s="180"/>
      <c r="P637" s="180"/>
      <c r="Q637" s="180"/>
      <c r="R637" s="180"/>
      <c r="S637" s="180"/>
      <c r="T637" s="181"/>
      <c r="AT637" s="175" t="s">
        <v>150</v>
      </c>
      <c r="AU637" s="175" t="s">
        <v>141</v>
      </c>
      <c r="AV637" s="14" t="s">
        <v>140</v>
      </c>
      <c r="AW637" s="14" t="s">
        <v>36</v>
      </c>
      <c r="AX637" s="14" t="s">
        <v>22</v>
      </c>
      <c r="AY637" s="175" t="s">
        <v>134</v>
      </c>
    </row>
    <row r="638" spans="1:65" s="2" customFormat="1" ht="16.5" customHeight="1">
      <c r="A638" s="33"/>
      <c r="B638" s="148"/>
      <c r="C638" s="149" t="s">
        <v>677</v>
      </c>
      <c r="D638" s="149" t="s">
        <v>136</v>
      </c>
      <c r="E638" s="150" t="s">
        <v>678</v>
      </c>
      <c r="F638" s="151" t="s">
        <v>679</v>
      </c>
      <c r="G638" s="152" t="s">
        <v>183</v>
      </c>
      <c r="H638" s="153">
        <v>8</v>
      </c>
      <c r="I638" s="154"/>
      <c r="J638" s="155">
        <f>ROUND(I638*H638,2)</f>
        <v>0</v>
      </c>
      <c r="K638" s="151" t="s">
        <v>3</v>
      </c>
      <c r="L638" s="34"/>
      <c r="M638" s="156" t="s">
        <v>3</v>
      </c>
      <c r="N638" s="157" t="s">
        <v>47</v>
      </c>
      <c r="O638" s="54"/>
      <c r="P638" s="158">
        <f>O638*H638</f>
        <v>0</v>
      </c>
      <c r="Q638" s="158">
        <v>0</v>
      </c>
      <c r="R638" s="158">
        <f>Q638*H638</f>
        <v>0</v>
      </c>
      <c r="S638" s="158">
        <v>0</v>
      </c>
      <c r="T638" s="159">
        <f>S638*H638</f>
        <v>0</v>
      </c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R638" s="160" t="s">
        <v>140</v>
      </c>
      <c r="AT638" s="160" t="s">
        <v>136</v>
      </c>
      <c r="AU638" s="160" t="s">
        <v>141</v>
      </c>
      <c r="AY638" s="18" t="s">
        <v>134</v>
      </c>
      <c r="BE638" s="161">
        <f>IF(N638="základní",J638,0)</f>
        <v>0</v>
      </c>
      <c r="BF638" s="161">
        <f>IF(N638="snížená",J638,0)</f>
        <v>0</v>
      </c>
      <c r="BG638" s="161">
        <f>IF(N638="zákl. přenesená",J638,0)</f>
        <v>0</v>
      </c>
      <c r="BH638" s="161">
        <f>IF(N638="sníž. přenesená",J638,0)</f>
        <v>0</v>
      </c>
      <c r="BI638" s="161">
        <f>IF(N638="nulová",J638,0)</f>
        <v>0</v>
      </c>
      <c r="BJ638" s="18" t="s">
        <v>141</v>
      </c>
      <c r="BK638" s="161">
        <f>ROUND(I638*H638,2)</f>
        <v>0</v>
      </c>
      <c r="BL638" s="18" t="s">
        <v>140</v>
      </c>
      <c r="BM638" s="160" t="s">
        <v>680</v>
      </c>
    </row>
    <row r="639" spans="1:65" s="15" customFormat="1" ht="11.25">
      <c r="B639" s="182"/>
      <c r="D639" s="162" t="s">
        <v>150</v>
      </c>
      <c r="E639" s="183" t="s">
        <v>3</v>
      </c>
      <c r="F639" s="184" t="s">
        <v>186</v>
      </c>
      <c r="H639" s="183" t="s">
        <v>3</v>
      </c>
      <c r="I639" s="185"/>
      <c r="L639" s="182"/>
      <c r="M639" s="186"/>
      <c r="N639" s="187"/>
      <c r="O639" s="187"/>
      <c r="P639" s="187"/>
      <c r="Q639" s="187"/>
      <c r="R639" s="187"/>
      <c r="S639" s="187"/>
      <c r="T639" s="188"/>
      <c r="AT639" s="183" t="s">
        <v>150</v>
      </c>
      <c r="AU639" s="183" t="s">
        <v>141</v>
      </c>
      <c r="AV639" s="15" t="s">
        <v>22</v>
      </c>
      <c r="AW639" s="15" t="s">
        <v>36</v>
      </c>
      <c r="AX639" s="15" t="s">
        <v>75</v>
      </c>
      <c r="AY639" s="183" t="s">
        <v>134</v>
      </c>
    </row>
    <row r="640" spans="1:65" s="13" customFormat="1" ht="11.25">
      <c r="B640" s="166"/>
      <c r="D640" s="162" t="s">
        <v>150</v>
      </c>
      <c r="E640" s="167" t="s">
        <v>3</v>
      </c>
      <c r="F640" s="168" t="s">
        <v>681</v>
      </c>
      <c r="H640" s="169">
        <v>1</v>
      </c>
      <c r="I640" s="170"/>
      <c r="L640" s="166"/>
      <c r="M640" s="171"/>
      <c r="N640" s="172"/>
      <c r="O640" s="172"/>
      <c r="P640" s="172"/>
      <c r="Q640" s="172"/>
      <c r="R640" s="172"/>
      <c r="S640" s="172"/>
      <c r="T640" s="173"/>
      <c r="AT640" s="167" t="s">
        <v>150</v>
      </c>
      <c r="AU640" s="167" t="s">
        <v>141</v>
      </c>
      <c r="AV640" s="13" t="s">
        <v>141</v>
      </c>
      <c r="AW640" s="13" t="s">
        <v>36</v>
      </c>
      <c r="AX640" s="13" t="s">
        <v>75</v>
      </c>
      <c r="AY640" s="167" t="s">
        <v>134</v>
      </c>
    </row>
    <row r="641" spans="1:65" s="13" customFormat="1" ht="11.25">
      <c r="B641" s="166"/>
      <c r="D641" s="162" t="s">
        <v>150</v>
      </c>
      <c r="E641" s="167" t="s">
        <v>3</v>
      </c>
      <c r="F641" s="168" t="s">
        <v>682</v>
      </c>
      <c r="H641" s="169">
        <v>7</v>
      </c>
      <c r="I641" s="170"/>
      <c r="L641" s="166"/>
      <c r="M641" s="171"/>
      <c r="N641" s="172"/>
      <c r="O641" s="172"/>
      <c r="P641" s="172"/>
      <c r="Q641" s="172"/>
      <c r="R641" s="172"/>
      <c r="S641" s="172"/>
      <c r="T641" s="173"/>
      <c r="AT641" s="167" t="s">
        <v>150</v>
      </c>
      <c r="AU641" s="167" t="s">
        <v>141</v>
      </c>
      <c r="AV641" s="13" t="s">
        <v>141</v>
      </c>
      <c r="AW641" s="13" t="s">
        <v>36</v>
      </c>
      <c r="AX641" s="13" t="s">
        <v>75</v>
      </c>
      <c r="AY641" s="167" t="s">
        <v>134</v>
      </c>
    </row>
    <row r="642" spans="1:65" s="14" customFormat="1" ht="11.25">
      <c r="B642" s="174"/>
      <c r="D642" s="162" t="s">
        <v>150</v>
      </c>
      <c r="E642" s="175" t="s">
        <v>3</v>
      </c>
      <c r="F642" s="176" t="s">
        <v>154</v>
      </c>
      <c r="H642" s="177">
        <v>8</v>
      </c>
      <c r="I642" s="178"/>
      <c r="L642" s="174"/>
      <c r="M642" s="179"/>
      <c r="N642" s="180"/>
      <c r="O642" s="180"/>
      <c r="P642" s="180"/>
      <c r="Q642" s="180"/>
      <c r="R642" s="180"/>
      <c r="S642" s="180"/>
      <c r="T642" s="181"/>
      <c r="AT642" s="175" t="s">
        <v>150</v>
      </c>
      <c r="AU642" s="175" t="s">
        <v>141</v>
      </c>
      <c r="AV642" s="14" t="s">
        <v>140</v>
      </c>
      <c r="AW642" s="14" t="s">
        <v>36</v>
      </c>
      <c r="AX642" s="14" t="s">
        <v>22</v>
      </c>
      <c r="AY642" s="175" t="s">
        <v>134</v>
      </c>
    </row>
    <row r="643" spans="1:65" s="12" customFormat="1" ht="22.9" customHeight="1">
      <c r="B643" s="135"/>
      <c r="D643" s="136" t="s">
        <v>74</v>
      </c>
      <c r="E643" s="146" t="s">
        <v>683</v>
      </c>
      <c r="F643" s="146" t="s">
        <v>684</v>
      </c>
      <c r="I643" s="138"/>
      <c r="J643" s="147">
        <f>BK643</f>
        <v>0</v>
      </c>
      <c r="L643" s="135"/>
      <c r="M643" s="140"/>
      <c r="N643" s="141"/>
      <c r="O643" s="141"/>
      <c r="P643" s="142">
        <f>SUM(P644:P678)</f>
        <v>0</v>
      </c>
      <c r="Q643" s="141"/>
      <c r="R643" s="142">
        <f>SUM(R644:R678)</f>
        <v>1.9746349999999999E-2</v>
      </c>
      <c r="S643" s="141"/>
      <c r="T643" s="143">
        <f>SUM(T644:T678)</f>
        <v>0</v>
      </c>
      <c r="AR643" s="136" t="s">
        <v>22</v>
      </c>
      <c r="AT643" s="144" t="s">
        <v>74</v>
      </c>
      <c r="AU643" s="144" t="s">
        <v>22</v>
      </c>
      <c r="AY643" s="136" t="s">
        <v>134</v>
      </c>
      <c r="BK643" s="145">
        <f>SUM(BK644:BK678)</f>
        <v>0</v>
      </c>
    </row>
    <row r="644" spans="1:65" s="2" customFormat="1" ht="16.5" customHeight="1">
      <c r="A644" s="33"/>
      <c r="B644" s="148"/>
      <c r="C644" s="149" t="s">
        <v>685</v>
      </c>
      <c r="D644" s="149" t="s">
        <v>136</v>
      </c>
      <c r="E644" s="150" t="s">
        <v>686</v>
      </c>
      <c r="F644" s="151" t="s">
        <v>687</v>
      </c>
      <c r="G644" s="152" t="s">
        <v>183</v>
      </c>
      <c r="H644" s="153">
        <v>668.18799999999999</v>
      </c>
      <c r="I644" s="154"/>
      <c r="J644" s="155">
        <f>ROUND(I644*H644,2)</f>
        <v>0</v>
      </c>
      <c r="K644" s="151" t="s">
        <v>146</v>
      </c>
      <c r="L644" s="34"/>
      <c r="M644" s="156" t="s">
        <v>3</v>
      </c>
      <c r="N644" s="157" t="s">
        <v>47</v>
      </c>
      <c r="O644" s="54"/>
      <c r="P644" s="158">
        <f>O644*H644</f>
        <v>0</v>
      </c>
      <c r="Q644" s="158">
        <v>0</v>
      </c>
      <c r="R644" s="158">
        <f>Q644*H644</f>
        <v>0</v>
      </c>
      <c r="S644" s="158">
        <v>0</v>
      </c>
      <c r="T644" s="159">
        <f>S644*H644</f>
        <v>0</v>
      </c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R644" s="160" t="s">
        <v>140</v>
      </c>
      <c r="AT644" s="160" t="s">
        <v>136</v>
      </c>
      <c r="AU644" s="160" t="s">
        <v>141</v>
      </c>
      <c r="AY644" s="18" t="s">
        <v>134</v>
      </c>
      <c r="BE644" s="161">
        <f>IF(N644="základní",J644,0)</f>
        <v>0</v>
      </c>
      <c r="BF644" s="161">
        <f>IF(N644="snížená",J644,0)</f>
        <v>0</v>
      </c>
      <c r="BG644" s="161">
        <f>IF(N644="zákl. přenesená",J644,0)</f>
        <v>0</v>
      </c>
      <c r="BH644" s="161">
        <f>IF(N644="sníž. přenesená",J644,0)</f>
        <v>0</v>
      </c>
      <c r="BI644" s="161">
        <f>IF(N644="nulová",J644,0)</f>
        <v>0</v>
      </c>
      <c r="BJ644" s="18" t="s">
        <v>141</v>
      </c>
      <c r="BK644" s="161">
        <f>ROUND(I644*H644,2)</f>
        <v>0</v>
      </c>
      <c r="BL644" s="18" t="s">
        <v>140</v>
      </c>
      <c r="BM644" s="160" t="s">
        <v>688</v>
      </c>
    </row>
    <row r="645" spans="1:65" s="2" customFormat="1" ht="11.25">
      <c r="A645" s="33"/>
      <c r="B645" s="34"/>
      <c r="C645" s="33"/>
      <c r="D645" s="162" t="s">
        <v>148</v>
      </c>
      <c r="E645" s="33"/>
      <c r="F645" s="163" t="s">
        <v>687</v>
      </c>
      <c r="G645" s="33"/>
      <c r="H645" s="33"/>
      <c r="I645" s="88"/>
      <c r="J645" s="33"/>
      <c r="K645" s="33"/>
      <c r="L645" s="34"/>
      <c r="M645" s="164"/>
      <c r="N645" s="165"/>
      <c r="O645" s="54"/>
      <c r="P645" s="54"/>
      <c r="Q645" s="54"/>
      <c r="R645" s="54"/>
      <c r="S645" s="54"/>
      <c r="T645" s="55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T645" s="18" t="s">
        <v>148</v>
      </c>
      <c r="AU645" s="18" t="s">
        <v>141</v>
      </c>
    </row>
    <row r="646" spans="1:65" s="13" customFormat="1" ht="11.25">
      <c r="B646" s="166"/>
      <c r="D646" s="162" t="s">
        <v>150</v>
      </c>
      <c r="E646" s="167" t="s">
        <v>3</v>
      </c>
      <c r="F646" s="168" t="s">
        <v>689</v>
      </c>
      <c r="H646" s="169">
        <v>215.208</v>
      </c>
      <c r="I646" s="170"/>
      <c r="L646" s="166"/>
      <c r="M646" s="171"/>
      <c r="N646" s="172"/>
      <c r="O646" s="172"/>
      <c r="P646" s="172"/>
      <c r="Q646" s="172"/>
      <c r="R646" s="172"/>
      <c r="S646" s="172"/>
      <c r="T646" s="173"/>
      <c r="AT646" s="167" t="s">
        <v>150</v>
      </c>
      <c r="AU646" s="167" t="s">
        <v>141</v>
      </c>
      <c r="AV646" s="13" t="s">
        <v>141</v>
      </c>
      <c r="AW646" s="13" t="s">
        <v>36</v>
      </c>
      <c r="AX646" s="13" t="s">
        <v>75</v>
      </c>
      <c r="AY646" s="167" t="s">
        <v>134</v>
      </c>
    </row>
    <row r="647" spans="1:65" s="13" customFormat="1" ht="11.25">
      <c r="B647" s="166"/>
      <c r="D647" s="162" t="s">
        <v>150</v>
      </c>
      <c r="E647" s="167" t="s">
        <v>3</v>
      </c>
      <c r="F647" s="168" t="s">
        <v>690</v>
      </c>
      <c r="H647" s="169">
        <v>227.12799999999999</v>
      </c>
      <c r="I647" s="170"/>
      <c r="L647" s="166"/>
      <c r="M647" s="171"/>
      <c r="N647" s="172"/>
      <c r="O647" s="172"/>
      <c r="P647" s="172"/>
      <c r="Q647" s="172"/>
      <c r="R647" s="172"/>
      <c r="S647" s="172"/>
      <c r="T647" s="173"/>
      <c r="AT647" s="167" t="s">
        <v>150</v>
      </c>
      <c r="AU647" s="167" t="s">
        <v>141</v>
      </c>
      <c r="AV647" s="13" t="s">
        <v>141</v>
      </c>
      <c r="AW647" s="13" t="s">
        <v>36</v>
      </c>
      <c r="AX647" s="13" t="s">
        <v>75</v>
      </c>
      <c r="AY647" s="167" t="s">
        <v>134</v>
      </c>
    </row>
    <row r="648" spans="1:65" s="13" customFormat="1" ht="11.25">
      <c r="B648" s="166"/>
      <c r="D648" s="162" t="s">
        <v>150</v>
      </c>
      <c r="E648" s="167" t="s">
        <v>3</v>
      </c>
      <c r="F648" s="168" t="s">
        <v>691</v>
      </c>
      <c r="H648" s="169">
        <v>111.628</v>
      </c>
      <c r="I648" s="170"/>
      <c r="L648" s="166"/>
      <c r="M648" s="171"/>
      <c r="N648" s="172"/>
      <c r="O648" s="172"/>
      <c r="P648" s="172"/>
      <c r="Q648" s="172"/>
      <c r="R648" s="172"/>
      <c r="S648" s="172"/>
      <c r="T648" s="173"/>
      <c r="AT648" s="167" t="s">
        <v>150</v>
      </c>
      <c r="AU648" s="167" t="s">
        <v>141</v>
      </c>
      <c r="AV648" s="13" t="s">
        <v>141</v>
      </c>
      <c r="AW648" s="13" t="s">
        <v>36</v>
      </c>
      <c r="AX648" s="13" t="s">
        <v>75</v>
      </c>
      <c r="AY648" s="167" t="s">
        <v>134</v>
      </c>
    </row>
    <row r="649" spans="1:65" s="13" customFormat="1" ht="11.25">
      <c r="B649" s="166"/>
      <c r="D649" s="162" t="s">
        <v>150</v>
      </c>
      <c r="E649" s="167" t="s">
        <v>3</v>
      </c>
      <c r="F649" s="168" t="s">
        <v>692</v>
      </c>
      <c r="H649" s="169">
        <v>114.224</v>
      </c>
      <c r="I649" s="170"/>
      <c r="L649" s="166"/>
      <c r="M649" s="171"/>
      <c r="N649" s="172"/>
      <c r="O649" s="172"/>
      <c r="P649" s="172"/>
      <c r="Q649" s="172"/>
      <c r="R649" s="172"/>
      <c r="S649" s="172"/>
      <c r="T649" s="173"/>
      <c r="AT649" s="167" t="s">
        <v>150</v>
      </c>
      <c r="AU649" s="167" t="s">
        <v>141</v>
      </c>
      <c r="AV649" s="13" t="s">
        <v>141</v>
      </c>
      <c r="AW649" s="13" t="s">
        <v>36</v>
      </c>
      <c r="AX649" s="13" t="s">
        <v>75</v>
      </c>
      <c r="AY649" s="167" t="s">
        <v>134</v>
      </c>
    </row>
    <row r="650" spans="1:65" s="14" customFormat="1" ht="11.25">
      <c r="B650" s="174"/>
      <c r="D650" s="162" t="s">
        <v>150</v>
      </c>
      <c r="E650" s="175" t="s">
        <v>3</v>
      </c>
      <c r="F650" s="176" t="s">
        <v>154</v>
      </c>
      <c r="H650" s="177">
        <v>668.18799999999999</v>
      </c>
      <c r="I650" s="178"/>
      <c r="L650" s="174"/>
      <c r="M650" s="179"/>
      <c r="N650" s="180"/>
      <c r="O650" s="180"/>
      <c r="P650" s="180"/>
      <c r="Q650" s="180"/>
      <c r="R650" s="180"/>
      <c r="S650" s="180"/>
      <c r="T650" s="181"/>
      <c r="AT650" s="175" t="s">
        <v>150</v>
      </c>
      <c r="AU650" s="175" t="s">
        <v>141</v>
      </c>
      <c r="AV650" s="14" t="s">
        <v>140</v>
      </c>
      <c r="AW650" s="14" t="s">
        <v>36</v>
      </c>
      <c r="AX650" s="14" t="s">
        <v>22</v>
      </c>
      <c r="AY650" s="175" t="s">
        <v>134</v>
      </c>
    </row>
    <row r="651" spans="1:65" s="2" customFormat="1" ht="16.5" customHeight="1">
      <c r="A651" s="33"/>
      <c r="B651" s="148"/>
      <c r="C651" s="149" t="s">
        <v>693</v>
      </c>
      <c r="D651" s="149" t="s">
        <v>136</v>
      </c>
      <c r="E651" s="150" t="s">
        <v>694</v>
      </c>
      <c r="F651" s="151" t="s">
        <v>695</v>
      </c>
      <c r="G651" s="152" t="s">
        <v>183</v>
      </c>
      <c r="H651" s="153">
        <v>40091.279999999999</v>
      </c>
      <c r="I651" s="154"/>
      <c r="J651" s="155">
        <f>ROUND(I651*H651,2)</f>
        <v>0</v>
      </c>
      <c r="K651" s="151" t="s">
        <v>146</v>
      </c>
      <c r="L651" s="34"/>
      <c r="M651" s="156" t="s">
        <v>3</v>
      </c>
      <c r="N651" s="157" t="s">
        <v>47</v>
      </c>
      <c r="O651" s="54"/>
      <c r="P651" s="158">
        <f>O651*H651</f>
        <v>0</v>
      </c>
      <c r="Q651" s="158">
        <v>0</v>
      </c>
      <c r="R651" s="158">
        <f>Q651*H651</f>
        <v>0</v>
      </c>
      <c r="S651" s="158">
        <v>0</v>
      </c>
      <c r="T651" s="159">
        <f>S651*H651</f>
        <v>0</v>
      </c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R651" s="160" t="s">
        <v>140</v>
      </c>
      <c r="AT651" s="160" t="s">
        <v>136</v>
      </c>
      <c r="AU651" s="160" t="s">
        <v>141</v>
      </c>
      <c r="AY651" s="18" t="s">
        <v>134</v>
      </c>
      <c r="BE651" s="161">
        <f>IF(N651="základní",J651,0)</f>
        <v>0</v>
      </c>
      <c r="BF651" s="161">
        <f>IF(N651="snížená",J651,0)</f>
        <v>0</v>
      </c>
      <c r="BG651" s="161">
        <f>IF(N651="zákl. přenesená",J651,0)</f>
        <v>0</v>
      </c>
      <c r="BH651" s="161">
        <f>IF(N651="sníž. přenesená",J651,0)</f>
        <v>0</v>
      </c>
      <c r="BI651" s="161">
        <f>IF(N651="nulová",J651,0)</f>
        <v>0</v>
      </c>
      <c r="BJ651" s="18" t="s">
        <v>141</v>
      </c>
      <c r="BK651" s="161">
        <f>ROUND(I651*H651,2)</f>
        <v>0</v>
      </c>
      <c r="BL651" s="18" t="s">
        <v>140</v>
      </c>
      <c r="BM651" s="160" t="s">
        <v>696</v>
      </c>
    </row>
    <row r="652" spans="1:65" s="2" customFormat="1" ht="11.25">
      <c r="A652" s="33"/>
      <c r="B652" s="34"/>
      <c r="C652" s="33"/>
      <c r="D652" s="162" t="s">
        <v>148</v>
      </c>
      <c r="E652" s="33"/>
      <c r="F652" s="163" t="s">
        <v>695</v>
      </c>
      <c r="G652" s="33"/>
      <c r="H652" s="33"/>
      <c r="I652" s="88"/>
      <c r="J652" s="33"/>
      <c r="K652" s="33"/>
      <c r="L652" s="34"/>
      <c r="M652" s="164"/>
      <c r="N652" s="165"/>
      <c r="O652" s="54"/>
      <c r="P652" s="54"/>
      <c r="Q652" s="54"/>
      <c r="R652" s="54"/>
      <c r="S652" s="54"/>
      <c r="T652" s="55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T652" s="18" t="s">
        <v>148</v>
      </c>
      <c r="AU652" s="18" t="s">
        <v>141</v>
      </c>
    </row>
    <row r="653" spans="1:65" s="13" customFormat="1" ht="11.25">
      <c r="B653" s="166"/>
      <c r="D653" s="162" t="s">
        <v>150</v>
      </c>
      <c r="E653" s="167" t="s">
        <v>3</v>
      </c>
      <c r="F653" s="168" t="s">
        <v>697</v>
      </c>
      <c r="H653" s="169">
        <v>40091.279999999999</v>
      </c>
      <c r="I653" s="170"/>
      <c r="L653" s="166"/>
      <c r="M653" s="171"/>
      <c r="N653" s="172"/>
      <c r="O653" s="172"/>
      <c r="P653" s="172"/>
      <c r="Q653" s="172"/>
      <c r="R653" s="172"/>
      <c r="S653" s="172"/>
      <c r="T653" s="173"/>
      <c r="AT653" s="167" t="s">
        <v>150</v>
      </c>
      <c r="AU653" s="167" t="s">
        <v>141</v>
      </c>
      <c r="AV653" s="13" t="s">
        <v>141</v>
      </c>
      <c r="AW653" s="13" t="s">
        <v>36</v>
      </c>
      <c r="AX653" s="13" t="s">
        <v>22</v>
      </c>
      <c r="AY653" s="167" t="s">
        <v>134</v>
      </c>
    </row>
    <row r="654" spans="1:65" s="2" customFormat="1" ht="16.5" customHeight="1">
      <c r="A654" s="33"/>
      <c r="B654" s="148"/>
      <c r="C654" s="149" t="s">
        <v>698</v>
      </c>
      <c r="D654" s="149" t="s">
        <v>136</v>
      </c>
      <c r="E654" s="150" t="s">
        <v>699</v>
      </c>
      <c r="F654" s="151" t="s">
        <v>700</v>
      </c>
      <c r="G654" s="152" t="s">
        <v>183</v>
      </c>
      <c r="H654" s="153">
        <v>668.18799999999999</v>
      </c>
      <c r="I654" s="154"/>
      <c r="J654" s="155">
        <f>ROUND(I654*H654,2)</f>
        <v>0</v>
      </c>
      <c r="K654" s="151" t="s">
        <v>146</v>
      </c>
      <c r="L654" s="34"/>
      <c r="M654" s="156" t="s">
        <v>3</v>
      </c>
      <c r="N654" s="157" t="s">
        <v>47</v>
      </c>
      <c r="O654" s="54"/>
      <c r="P654" s="158">
        <f>O654*H654</f>
        <v>0</v>
      </c>
      <c r="Q654" s="158">
        <v>0</v>
      </c>
      <c r="R654" s="158">
        <f>Q654*H654</f>
        <v>0</v>
      </c>
      <c r="S654" s="158">
        <v>0</v>
      </c>
      <c r="T654" s="159">
        <f>S654*H654</f>
        <v>0</v>
      </c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R654" s="160" t="s">
        <v>140</v>
      </c>
      <c r="AT654" s="160" t="s">
        <v>136</v>
      </c>
      <c r="AU654" s="160" t="s">
        <v>141</v>
      </c>
      <c r="AY654" s="18" t="s">
        <v>134</v>
      </c>
      <c r="BE654" s="161">
        <f>IF(N654="základní",J654,0)</f>
        <v>0</v>
      </c>
      <c r="BF654" s="161">
        <f>IF(N654="snížená",J654,0)</f>
        <v>0</v>
      </c>
      <c r="BG654" s="161">
        <f>IF(N654="zákl. přenesená",J654,0)</f>
        <v>0</v>
      </c>
      <c r="BH654" s="161">
        <f>IF(N654="sníž. přenesená",J654,0)</f>
        <v>0</v>
      </c>
      <c r="BI654" s="161">
        <f>IF(N654="nulová",J654,0)</f>
        <v>0</v>
      </c>
      <c r="BJ654" s="18" t="s">
        <v>141</v>
      </c>
      <c r="BK654" s="161">
        <f>ROUND(I654*H654,2)</f>
        <v>0</v>
      </c>
      <c r="BL654" s="18" t="s">
        <v>140</v>
      </c>
      <c r="BM654" s="160" t="s">
        <v>701</v>
      </c>
    </row>
    <row r="655" spans="1:65" s="2" customFormat="1" ht="11.25">
      <c r="A655" s="33"/>
      <c r="B655" s="34"/>
      <c r="C655" s="33"/>
      <c r="D655" s="162" t="s">
        <v>148</v>
      </c>
      <c r="E655" s="33"/>
      <c r="F655" s="163" t="s">
        <v>700</v>
      </c>
      <c r="G655" s="33"/>
      <c r="H655" s="33"/>
      <c r="I655" s="88"/>
      <c r="J655" s="33"/>
      <c r="K655" s="33"/>
      <c r="L655" s="34"/>
      <c r="M655" s="164"/>
      <c r="N655" s="165"/>
      <c r="O655" s="54"/>
      <c r="P655" s="54"/>
      <c r="Q655" s="54"/>
      <c r="R655" s="54"/>
      <c r="S655" s="54"/>
      <c r="T655" s="55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T655" s="18" t="s">
        <v>148</v>
      </c>
      <c r="AU655" s="18" t="s">
        <v>141</v>
      </c>
    </row>
    <row r="656" spans="1:65" s="2" customFormat="1" ht="16.5" customHeight="1">
      <c r="A656" s="33"/>
      <c r="B656" s="148"/>
      <c r="C656" s="149" t="s">
        <v>702</v>
      </c>
      <c r="D656" s="149" t="s">
        <v>136</v>
      </c>
      <c r="E656" s="150" t="s">
        <v>703</v>
      </c>
      <c r="F656" s="151" t="s">
        <v>704</v>
      </c>
      <c r="G656" s="152" t="s">
        <v>183</v>
      </c>
      <c r="H656" s="153">
        <v>114.224</v>
      </c>
      <c r="I656" s="154"/>
      <c r="J656" s="155">
        <f>ROUND(I656*H656,2)</f>
        <v>0</v>
      </c>
      <c r="K656" s="151" t="s">
        <v>3</v>
      </c>
      <c r="L656" s="34"/>
      <c r="M656" s="156" t="s">
        <v>3</v>
      </c>
      <c r="N656" s="157" t="s">
        <v>47</v>
      </c>
      <c r="O656" s="54"/>
      <c r="P656" s="158">
        <f>O656*H656</f>
        <v>0</v>
      </c>
      <c r="Q656" s="158">
        <v>0</v>
      </c>
      <c r="R656" s="158">
        <f>Q656*H656</f>
        <v>0</v>
      </c>
      <c r="S656" s="158">
        <v>0</v>
      </c>
      <c r="T656" s="159">
        <f>S656*H656</f>
        <v>0</v>
      </c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R656" s="160" t="s">
        <v>140</v>
      </c>
      <c r="AT656" s="160" t="s">
        <v>136</v>
      </c>
      <c r="AU656" s="160" t="s">
        <v>141</v>
      </c>
      <c r="AY656" s="18" t="s">
        <v>134</v>
      </c>
      <c r="BE656" s="161">
        <f>IF(N656="základní",J656,0)</f>
        <v>0</v>
      </c>
      <c r="BF656" s="161">
        <f>IF(N656="snížená",J656,0)</f>
        <v>0</v>
      </c>
      <c r="BG656" s="161">
        <f>IF(N656="zákl. přenesená",J656,0)</f>
        <v>0</v>
      </c>
      <c r="BH656" s="161">
        <f>IF(N656="sníž. přenesená",J656,0)</f>
        <v>0</v>
      </c>
      <c r="BI656" s="161">
        <f>IF(N656="nulová",J656,0)</f>
        <v>0</v>
      </c>
      <c r="BJ656" s="18" t="s">
        <v>141</v>
      </c>
      <c r="BK656" s="161">
        <f>ROUND(I656*H656,2)</f>
        <v>0</v>
      </c>
      <c r="BL656" s="18" t="s">
        <v>140</v>
      </c>
      <c r="BM656" s="160" t="s">
        <v>705</v>
      </c>
    </row>
    <row r="657" spans="1:65" s="13" customFormat="1" ht="11.25">
      <c r="B657" s="166"/>
      <c r="D657" s="162" t="s">
        <v>150</v>
      </c>
      <c r="E657" s="167" t="s">
        <v>3</v>
      </c>
      <c r="F657" s="168" t="s">
        <v>692</v>
      </c>
      <c r="H657" s="169">
        <v>114.224</v>
      </c>
      <c r="I657" s="170"/>
      <c r="L657" s="166"/>
      <c r="M657" s="171"/>
      <c r="N657" s="172"/>
      <c r="O657" s="172"/>
      <c r="P657" s="172"/>
      <c r="Q657" s="172"/>
      <c r="R657" s="172"/>
      <c r="S657" s="172"/>
      <c r="T657" s="173"/>
      <c r="AT657" s="167" t="s">
        <v>150</v>
      </c>
      <c r="AU657" s="167" t="s">
        <v>141</v>
      </c>
      <c r="AV657" s="13" t="s">
        <v>141</v>
      </c>
      <c r="AW657" s="13" t="s">
        <v>36</v>
      </c>
      <c r="AX657" s="13" t="s">
        <v>22</v>
      </c>
      <c r="AY657" s="167" t="s">
        <v>134</v>
      </c>
    </row>
    <row r="658" spans="1:65" s="2" customFormat="1" ht="16.5" customHeight="1">
      <c r="A658" s="33"/>
      <c r="B658" s="148"/>
      <c r="C658" s="149" t="s">
        <v>706</v>
      </c>
      <c r="D658" s="149" t="s">
        <v>136</v>
      </c>
      <c r="E658" s="150" t="s">
        <v>707</v>
      </c>
      <c r="F658" s="151" t="s">
        <v>708</v>
      </c>
      <c r="G658" s="152" t="s">
        <v>411</v>
      </c>
      <c r="H658" s="153">
        <v>7</v>
      </c>
      <c r="I658" s="154"/>
      <c r="J658" s="155">
        <f>ROUND(I658*H658,2)</f>
        <v>0</v>
      </c>
      <c r="K658" s="151" t="s">
        <v>3</v>
      </c>
      <c r="L658" s="34"/>
      <c r="M658" s="156" t="s">
        <v>3</v>
      </c>
      <c r="N658" s="157" t="s">
        <v>47</v>
      </c>
      <c r="O658" s="54"/>
      <c r="P658" s="158">
        <f>O658*H658</f>
        <v>0</v>
      </c>
      <c r="Q658" s="158">
        <v>0</v>
      </c>
      <c r="R658" s="158">
        <f>Q658*H658</f>
        <v>0</v>
      </c>
      <c r="S658" s="158">
        <v>0</v>
      </c>
      <c r="T658" s="159">
        <f>S658*H658</f>
        <v>0</v>
      </c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R658" s="160" t="s">
        <v>140</v>
      </c>
      <c r="AT658" s="160" t="s">
        <v>136</v>
      </c>
      <c r="AU658" s="160" t="s">
        <v>141</v>
      </c>
      <c r="AY658" s="18" t="s">
        <v>134</v>
      </c>
      <c r="BE658" s="161">
        <f>IF(N658="základní",J658,0)</f>
        <v>0</v>
      </c>
      <c r="BF658" s="161">
        <f>IF(N658="snížená",J658,0)</f>
        <v>0</v>
      </c>
      <c r="BG658" s="161">
        <f>IF(N658="zákl. přenesená",J658,0)</f>
        <v>0</v>
      </c>
      <c r="BH658" s="161">
        <f>IF(N658="sníž. přenesená",J658,0)</f>
        <v>0</v>
      </c>
      <c r="BI658" s="161">
        <f>IF(N658="nulová",J658,0)</f>
        <v>0</v>
      </c>
      <c r="BJ658" s="18" t="s">
        <v>141</v>
      </c>
      <c r="BK658" s="161">
        <f>ROUND(I658*H658,2)</f>
        <v>0</v>
      </c>
      <c r="BL658" s="18" t="s">
        <v>140</v>
      </c>
      <c r="BM658" s="160" t="s">
        <v>709</v>
      </c>
    </row>
    <row r="659" spans="1:65" s="13" customFormat="1" ht="11.25">
      <c r="B659" s="166"/>
      <c r="D659" s="162" t="s">
        <v>150</v>
      </c>
      <c r="E659" s="167" t="s">
        <v>3</v>
      </c>
      <c r="F659" s="168" t="s">
        <v>710</v>
      </c>
      <c r="H659" s="169">
        <v>7</v>
      </c>
      <c r="I659" s="170"/>
      <c r="L659" s="166"/>
      <c r="M659" s="171"/>
      <c r="N659" s="172"/>
      <c r="O659" s="172"/>
      <c r="P659" s="172"/>
      <c r="Q659" s="172"/>
      <c r="R659" s="172"/>
      <c r="S659" s="172"/>
      <c r="T659" s="173"/>
      <c r="AT659" s="167" t="s">
        <v>150</v>
      </c>
      <c r="AU659" s="167" t="s">
        <v>141</v>
      </c>
      <c r="AV659" s="13" t="s">
        <v>141</v>
      </c>
      <c r="AW659" s="13" t="s">
        <v>36</v>
      </c>
      <c r="AX659" s="13" t="s">
        <v>22</v>
      </c>
      <c r="AY659" s="167" t="s">
        <v>134</v>
      </c>
    </row>
    <row r="660" spans="1:65" s="2" customFormat="1" ht="16.5" customHeight="1">
      <c r="A660" s="33"/>
      <c r="B660" s="148"/>
      <c r="C660" s="149" t="s">
        <v>711</v>
      </c>
      <c r="D660" s="149" t="s">
        <v>136</v>
      </c>
      <c r="E660" s="150" t="s">
        <v>712</v>
      </c>
      <c r="F660" s="151" t="s">
        <v>713</v>
      </c>
      <c r="G660" s="152" t="s">
        <v>292</v>
      </c>
      <c r="H660" s="153">
        <v>1</v>
      </c>
      <c r="I660" s="154"/>
      <c r="J660" s="155">
        <f>ROUND(I660*H660,2)</f>
        <v>0</v>
      </c>
      <c r="K660" s="151" t="s">
        <v>3</v>
      </c>
      <c r="L660" s="34"/>
      <c r="M660" s="156" t="s">
        <v>3</v>
      </c>
      <c r="N660" s="157" t="s">
        <v>47</v>
      </c>
      <c r="O660" s="54"/>
      <c r="P660" s="158">
        <f>O660*H660</f>
        <v>0</v>
      </c>
      <c r="Q660" s="158">
        <v>0</v>
      </c>
      <c r="R660" s="158">
        <f>Q660*H660</f>
        <v>0</v>
      </c>
      <c r="S660" s="158">
        <v>0</v>
      </c>
      <c r="T660" s="159">
        <f>S660*H660</f>
        <v>0</v>
      </c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R660" s="160" t="s">
        <v>140</v>
      </c>
      <c r="AT660" s="160" t="s">
        <v>136</v>
      </c>
      <c r="AU660" s="160" t="s">
        <v>141</v>
      </c>
      <c r="AY660" s="18" t="s">
        <v>134</v>
      </c>
      <c r="BE660" s="161">
        <f>IF(N660="základní",J660,0)</f>
        <v>0</v>
      </c>
      <c r="BF660" s="161">
        <f>IF(N660="snížená",J660,0)</f>
        <v>0</v>
      </c>
      <c r="BG660" s="161">
        <f>IF(N660="zákl. přenesená",J660,0)</f>
        <v>0</v>
      </c>
      <c r="BH660" s="161">
        <f>IF(N660="sníž. přenesená",J660,0)</f>
        <v>0</v>
      </c>
      <c r="BI660" s="161">
        <f>IF(N660="nulová",J660,0)</f>
        <v>0</v>
      </c>
      <c r="BJ660" s="18" t="s">
        <v>141</v>
      </c>
      <c r="BK660" s="161">
        <f>ROUND(I660*H660,2)</f>
        <v>0</v>
      </c>
      <c r="BL660" s="18" t="s">
        <v>140</v>
      </c>
      <c r="BM660" s="160" t="s">
        <v>714</v>
      </c>
    </row>
    <row r="661" spans="1:65" s="13" customFormat="1" ht="11.25">
      <c r="B661" s="166"/>
      <c r="D661" s="162" t="s">
        <v>150</v>
      </c>
      <c r="E661" s="167" t="s">
        <v>3</v>
      </c>
      <c r="F661" s="168" t="s">
        <v>715</v>
      </c>
      <c r="H661" s="169">
        <v>1</v>
      </c>
      <c r="I661" s="170"/>
      <c r="L661" s="166"/>
      <c r="M661" s="171"/>
      <c r="N661" s="172"/>
      <c r="O661" s="172"/>
      <c r="P661" s="172"/>
      <c r="Q661" s="172"/>
      <c r="R661" s="172"/>
      <c r="S661" s="172"/>
      <c r="T661" s="173"/>
      <c r="AT661" s="167" t="s">
        <v>150</v>
      </c>
      <c r="AU661" s="167" t="s">
        <v>141</v>
      </c>
      <c r="AV661" s="13" t="s">
        <v>141</v>
      </c>
      <c r="AW661" s="13" t="s">
        <v>36</v>
      </c>
      <c r="AX661" s="13" t="s">
        <v>22</v>
      </c>
      <c r="AY661" s="167" t="s">
        <v>134</v>
      </c>
    </row>
    <row r="662" spans="1:65" s="2" customFormat="1" ht="16.5" customHeight="1">
      <c r="A662" s="33"/>
      <c r="B662" s="148"/>
      <c r="C662" s="149" t="s">
        <v>716</v>
      </c>
      <c r="D662" s="149" t="s">
        <v>136</v>
      </c>
      <c r="E662" s="150" t="s">
        <v>717</v>
      </c>
      <c r="F662" s="151" t="s">
        <v>718</v>
      </c>
      <c r="G662" s="152" t="s">
        <v>411</v>
      </c>
      <c r="H662" s="153">
        <v>1</v>
      </c>
      <c r="I662" s="154"/>
      <c r="J662" s="155">
        <f>ROUND(I662*H662,2)</f>
        <v>0</v>
      </c>
      <c r="K662" s="151" t="s">
        <v>3</v>
      </c>
      <c r="L662" s="34"/>
      <c r="M662" s="156" t="s">
        <v>3</v>
      </c>
      <c r="N662" s="157" t="s">
        <v>47</v>
      </c>
      <c r="O662" s="54"/>
      <c r="P662" s="158">
        <f>O662*H662</f>
        <v>0</v>
      </c>
      <c r="Q662" s="158">
        <v>0</v>
      </c>
      <c r="R662" s="158">
        <f>Q662*H662</f>
        <v>0</v>
      </c>
      <c r="S662" s="158">
        <v>0</v>
      </c>
      <c r="T662" s="159">
        <f>S662*H662</f>
        <v>0</v>
      </c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R662" s="160" t="s">
        <v>140</v>
      </c>
      <c r="AT662" s="160" t="s">
        <v>136</v>
      </c>
      <c r="AU662" s="160" t="s">
        <v>141</v>
      </c>
      <c r="AY662" s="18" t="s">
        <v>134</v>
      </c>
      <c r="BE662" s="161">
        <f>IF(N662="základní",J662,0)</f>
        <v>0</v>
      </c>
      <c r="BF662" s="161">
        <f>IF(N662="snížená",J662,0)</f>
        <v>0</v>
      </c>
      <c r="BG662" s="161">
        <f>IF(N662="zákl. přenesená",J662,0)</f>
        <v>0</v>
      </c>
      <c r="BH662" s="161">
        <f>IF(N662="sníž. přenesená",J662,0)</f>
        <v>0</v>
      </c>
      <c r="BI662" s="161">
        <f>IF(N662="nulová",J662,0)</f>
        <v>0</v>
      </c>
      <c r="BJ662" s="18" t="s">
        <v>141</v>
      </c>
      <c r="BK662" s="161">
        <f>ROUND(I662*H662,2)</f>
        <v>0</v>
      </c>
      <c r="BL662" s="18" t="s">
        <v>140</v>
      </c>
      <c r="BM662" s="160" t="s">
        <v>719</v>
      </c>
    </row>
    <row r="663" spans="1:65" s="2" customFormat="1" ht="16.5" customHeight="1">
      <c r="A663" s="33"/>
      <c r="B663" s="148"/>
      <c r="C663" s="149" t="s">
        <v>720</v>
      </c>
      <c r="D663" s="149" t="s">
        <v>136</v>
      </c>
      <c r="E663" s="150" t="s">
        <v>721</v>
      </c>
      <c r="F663" s="151" t="s">
        <v>722</v>
      </c>
      <c r="G663" s="152" t="s">
        <v>183</v>
      </c>
      <c r="H663" s="153">
        <v>668.18799999999999</v>
      </c>
      <c r="I663" s="154"/>
      <c r="J663" s="155">
        <f>ROUND(I663*H663,2)</f>
        <v>0</v>
      </c>
      <c r="K663" s="151" t="s">
        <v>146</v>
      </c>
      <c r="L663" s="34"/>
      <c r="M663" s="156" t="s">
        <v>3</v>
      </c>
      <c r="N663" s="157" t="s">
        <v>47</v>
      </c>
      <c r="O663" s="54"/>
      <c r="P663" s="158">
        <f>O663*H663</f>
        <v>0</v>
      </c>
      <c r="Q663" s="158">
        <v>0</v>
      </c>
      <c r="R663" s="158">
        <f>Q663*H663</f>
        <v>0</v>
      </c>
      <c r="S663" s="158">
        <v>0</v>
      </c>
      <c r="T663" s="159">
        <f>S663*H663</f>
        <v>0</v>
      </c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R663" s="160" t="s">
        <v>140</v>
      </c>
      <c r="AT663" s="160" t="s">
        <v>136</v>
      </c>
      <c r="AU663" s="160" t="s">
        <v>141</v>
      </c>
      <c r="AY663" s="18" t="s">
        <v>134</v>
      </c>
      <c r="BE663" s="161">
        <f>IF(N663="základní",J663,0)</f>
        <v>0</v>
      </c>
      <c r="BF663" s="161">
        <f>IF(N663="snížená",J663,0)</f>
        <v>0</v>
      </c>
      <c r="BG663" s="161">
        <f>IF(N663="zákl. přenesená",J663,0)</f>
        <v>0</v>
      </c>
      <c r="BH663" s="161">
        <f>IF(N663="sníž. přenesená",J663,0)</f>
        <v>0</v>
      </c>
      <c r="BI663" s="161">
        <f>IF(N663="nulová",J663,0)</f>
        <v>0</v>
      </c>
      <c r="BJ663" s="18" t="s">
        <v>141</v>
      </c>
      <c r="BK663" s="161">
        <f>ROUND(I663*H663,2)</f>
        <v>0</v>
      </c>
      <c r="BL663" s="18" t="s">
        <v>140</v>
      </c>
      <c r="BM663" s="160" t="s">
        <v>723</v>
      </c>
    </row>
    <row r="664" spans="1:65" s="2" customFormat="1" ht="11.25">
      <c r="A664" s="33"/>
      <c r="B664" s="34"/>
      <c r="C664" s="33"/>
      <c r="D664" s="162" t="s">
        <v>148</v>
      </c>
      <c r="E664" s="33"/>
      <c r="F664" s="163" t="s">
        <v>724</v>
      </c>
      <c r="G664" s="33"/>
      <c r="H664" s="33"/>
      <c r="I664" s="88"/>
      <c r="J664" s="33"/>
      <c r="K664" s="33"/>
      <c r="L664" s="34"/>
      <c r="M664" s="164"/>
      <c r="N664" s="165"/>
      <c r="O664" s="54"/>
      <c r="P664" s="54"/>
      <c r="Q664" s="54"/>
      <c r="R664" s="54"/>
      <c r="S664" s="54"/>
      <c r="T664" s="55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T664" s="18" t="s">
        <v>148</v>
      </c>
      <c r="AU664" s="18" t="s">
        <v>141</v>
      </c>
    </row>
    <row r="665" spans="1:65" s="2" customFormat="1" ht="16.5" customHeight="1">
      <c r="A665" s="33"/>
      <c r="B665" s="148"/>
      <c r="C665" s="149" t="s">
        <v>725</v>
      </c>
      <c r="D665" s="149" t="s">
        <v>136</v>
      </c>
      <c r="E665" s="150" t="s">
        <v>726</v>
      </c>
      <c r="F665" s="151" t="s">
        <v>727</v>
      </c>
      <c r="G665" s="152" t="s">
        <v>183</v>
      </c>
      <c r="H665" s="153">
        <v>40091.279999999999</v>
      </c>
      <c r="I665" s="154"/>
      <c r="J665" s="155">
        <f>ROUND(I665*H665,2)</f>
        <v>0</v>
      </c>
      <c r="K665" s="151" t="s">
        <v>146</v>
      </c>
      <c r="L665" s="34"/>
      <c r="M665" s="156" t="s">
        <v>3</v>
      </c>
      <c r="N665" s="157" t="s">
        <v>47</v>
      </c>
      <c r="O665" s="54"/>
      <c r="P665" s="158">
        <f>O665*H665</f>
        <v>0</v>
      </c>
      <c r="Q665" s="158">
        <v>0</v>
      </c>
      <c r="R665" s="158">
        <f>Q665*H665</f>
        <v>0</v>
      </c>
      <c r="S665" s="158">
        <v>0</v>
      </c>
      <c r="T665" s="159">
        <f>S665*H665</f>
        <v>0</v>
      </c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R665" s="160" t="s">
        <v>140</v>
      </c>
      <c r="AT665" s="160" t="s">
        <v>136</v>
      </c>
      <c r="AU665" s="160" t="s">
        <v>141</v>
      </c>
      <c r="AY665" s="18" t="s">
        <v>134</v>
      </c>
      <c r="BE665" s="161">
        <f>IF(N665="základní",J665,0)</f>
        <v>0</v>
      </c>
      <c r="BF665" s="161">
        <f>IF(N665="snížená",J665,0)</f>
        <v>0</v>
      </c>
      <c r="BG665" s="161">
        <f>IF(N665="zákl. přenesená",J665,0)</f>
        <v>0</v>
      </c>
      <c r="BH665" s="161">
        <f>IF(N665="sníž. přenesená",J665,0)</f>
        <v>0</v>
      </c>
      <c r="BI665" s="161">
        <f>IF(N665="nulová",J665,0)</f>
        <v>0</v>
      </c>
      <c r="BJ665" s="18" t="s">
        <v>141</v>
      </c>
      <c r="BK665" s="161">
        <f>ROUND(I665*H665,2)</f>
        <v>0</v>
      </c>
      <c r="BL665" s="18" t="s">
        <v>140</v>
      </c>
      <c r="BM665" s="160" t="s">
        <v>728</v>
      </c>
    </row>
    <row r="666" spans="1:65" s="2" customFormat="1" ht="11.25">
      <c r="A666" s="33"/>
      <c r="B666" s="34"/>
      <c r="C666" s="33"/>
      <c r="D666" s="162" t="s">
        <v>148</v>
      </c>
      <c r="E666" s="33"/>
      <c r="F666" s="163" t="s">
        <v>729</v>
      </c>
      <c r="G666" s="33"/>
      <c r="H666" s="33"/>
      <c r="I666" s="88"/>
      <c r="J666" s="33"/>
      <c r="K666" s="33"/>
      <c r="L666" s="34"/>
      <c r="M666" s="164"/>
      <c r="N666" s="165"/>
      <c r="O666" s="54"/>
      <c r="P666" s="54"/>
      <c r="Q666" s="54"/>
      <c r="R666" s="54"/>
      <c r="S666" s="54"/>
      <c r="T666" s="55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T666" s="18" t="s">
        <v>148</v>
      </c>
      <c r="AU666" s="18" t="s">
        <v>141</v>
      </c>
    </row>
    <row r="667" spans="1:65" s="13" customFormat="1" ht="11.25">
      <c r="B667" s="166"/>
      <c r="D667" s="162" t="s">
        <v>150</v>
      </c>
      <c r="E667" s="167" t="s">
        <v>3</v>
      </c>
      <c r="F667" s="168" t="s">
        <v>697</v>
      </c>
      <c r="H667" s="169">
        <v>40091.279999999999</v>
      </c>
      <c r="I667" s="170"/>
      <c r="L667" s="166"/>
      <c r="M667" s="171"/>
      <c r="N667" s="172"/>
      <c r="O667" s="172"/>
      <c r="P667" s="172"/>
      <c r="Q667" s="172"/>
      <c r="R667" s="172"/>
      <c r="S667" s="172"/>
      <c r="T667" s="173"/>
      <c r="AT667" s="167" t="s">
        <v>150</v>
      </c>
      <c r="AU667" s="167" t="s">
        <v>141</v>
      </c>
      <c r="AV667" s="13" t="s">
        <v>141</v>
      </c>
      <c r="AW667" s="13" t="s">
        <v>36</v>
      </c>
      <c r="AX667" s="13" t="s">
        <v>22</v>
      </c>
      <c r="AY667" s="167" t="s">
        <v>134</v>
      </c>
    </row>
    <row r="668" spans="1:65" s="2" customFormat="1" ht="16.5" customHeight="1">
      <c r="A668" s="33"/>
      <c r="B668" s="148"/>
      <c r="C668" s="149" t="s">
        <v>730</v>
      </c>
      <c r="D668" s="149" t="s">
        <v>136</v>
      </c>
      <c r="E668" s="150" t="s">
        <v>731</v>
      </c>
      <c r="F668" s="151" t="s">
        <v>732</v>
      </c>
      <c r="G668" s="152" t="s">
        <v>183</v>
      </c>
      <c r="H668" s="153">
        <v>668.18799999999999</v>
      </c>
      <c r="I668" s="154"/>
      <c r="J668" s="155">
        <f>ROUND(I668*H668,2)</f>
        <v>0</v>
      </c>
      <c r="K668" s="151" t="s">
        <v>146</v>
      </c>
      <c r="L668" s="34"/>
      <c r="M668" s="156" t="s">
        <v>3</v>
      </c>
      <c r="N668" s="157" t="s">
        <v>47</v>
      </c>
      <c r="O668" s="54"/>
      <c r="P668" s="158">
        <f>O668*H668</f>
        <v>0</v>
      </c>
      <c r="Q668" s="158">
        <v>0</v>
      </c>
      <c r="R668" s="158">
        <f>Q668*H668</f>
        <v>0</v>
      </c>
      <c r="S668" s="158">
        <v>0</v>
      </c>
      <c r="T668" s="159">
        <f>S668*H668</f>
        <v>0</v>
      </c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R668" s="160" t="s">
        <v>140</v>
      </c>
      <c r="AT668" s="160" t="s">
        <v>136</v>
      </c>
      <c r="AU668" s="160" t="s">
        <v>141</v>
      </c>
      <c r="AY668" s="18" t="s">
        <v>134</v>
      </c>
      <c r="BE668" s="161">
        <f>IF(N668="základní",J668,0)</f>
        <v>0</v>
      </c>
      <c r="BF668" s="161">
        <f>IF(N668="snížená",J668,0)</f>
        <v>0</v>
      </c>
      <c r="BG668" s="161">
        <f>IF(N668="zákl. přenesená",J668,0)</f>
        <v>0</v>
      </c>
      <c r="BH668" s="161">
        <f>IF(N668="sníž. přenesená",J668,0)</f>
        <v>0</v>
      </c>
      <c r="BI668" s="161">
        <f>IF(N668="nulová",J668,0)</f>
        <v>0</v>
      </c>
      <c r="BJ668" s="18" t="s">
        <v>141</v>
      </c>
      <c r="BK668" s="161">
        <f>ROUND(I668*H668,2)</f>
        <v>0</v>
      </c>
      <c r="BL668" s="18" t="s">
        <v>140</v>
      </c>
      <c r="BM668" s="160" t="s">
        <v>733</v>
      </c>
    </row>
    <row r="669" spans="1:65" s="2" customFormat="1" ht="11.25">
      <c r="A669" s="33"/>
      <c r="B669" s="34"/>
      <c r="C669" s="33"/>
      <c r="D669" s="162" t="s">
        <v>148</v>
      </c>
      <c r="E669" s="33"/>
      <c r="F669" s="163" t="s">
        <v>734</v>
      </c>
      <c r="G669" s="33"/>
      <c r="H669" s="33"/>
      <c r="I669" s="88"/>
      <c r="J669" s="33"/>
      <c r="K669" s="33"/>
      <c r="L669" s="34"/>
      <c r="M669" s="164"/>
      <c r="N669" s="165"/>
      <c r="O669" s="54"/>
      <c r="P669" s="54"/>
      <c r="Q669" s="54"/>
      <c r="R669" s="54"/>
      <c r="S669" s="54"/>
      <c r="T669" s="55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T669" s="18" t="s">
        <v>148</v>
      </c>
      <c r="AU669" s="18" t="s">
        <v>141</v>
      </c>
    </row>
    <row r="670" spans="1:65" s="2" customFormat="1" ht="16.5" customHeight="1">
      <c r="A670" s="33"/>
      <c r="B670" s="148"/>
      <c r="C670" s="149" t="s">
        <v>735</v>
      </c>
      <c r="D670" s="149" t="s">
        <v>136</v>
      </c>
      <c r="E670" s="150" t="s">
        <v>736</v>
      </c>
      <c r="F670" s="151" t="s">
        <v>737</v>
      </c>
      <c r="G670" s="152" t="s">
        <v>183</v>
      </c>
      <c r="H670" s="153">
        <v>151.89500000000001</v>
      </c>
      <c r="I670" s="154"/>
      <c r="J670" s="155">
        <f>ROUND(I670*H670,2)</f>
        <v>0</v>
      </c>
      <c r="K670" s="151" t="s">
        <v>146</v>
      </c>
      <c r="L670" s="34"/>
      <c r="M670" s="156" t="s">
        <v>3</v>
      </c>
      <c r="N670" s="157" t="s">
        <v>47</v>
      </c>
      <c r="O670" s="54"/>
      <c r="P670" s="158">
        <f>O670*H670</f>
        <v>0</v>
      </c>
      <c r="Q670" s="158">
        <v>1.2999999999999999E-4</v>
      </c>
      <c r="R670" s="158">
        <f>Q670*H670</f>
        <v>1.9746349999999999E-2</v>
      </c>
      <c r="S670" s="158">
        <v>0</v>
      </c>
      <c r="T670" s="159">
        <f>S670*H670</f>
        <v>0</v>
      </c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R670" s="160" t="s">
        <v>140</v>
      </c>
      <c r="AT670" s="160" t="s">
        <v>136</v>
      </c>
      <c r="AU670" s="160" t="s">
        <v>141</v>
      </c>
      <c r="AY670" s="18" t="s">
        <v>134</v>
      </c>
      <c r="BE670" s="161">
        <f>IF(N670="základní",J670,0)</f>
        <v>0</v>
      </c>
      <c r="BF670" s="161">
        <f>IF(N670="snížená",J670,0)</f>
        <v>0</v>
      </c>
      <c r="BG670" s="161">
        <f>IF(N670="zákl. přenesená",J670,0)</f>
        <v>0</v>
      </c>
      <c r="BH670" s="161">
        <f>IF(N670="sníž. přenesená",J670,0)</f>
        <v>0</v>
      </c>
      <c r="BI670" s="161">
        <f>IF(N670="nulová",J670,0)</f>
        <v>0</v>
      </c>
      <c r="BJ670" s="18" t="s">
        <v>141</v>
      </c>
      <c r="BK670" s="161">
        <f>ROUND(I670*H670,2)</f>
        <v>0</v>
      </c>
      <c r="BL670" s="18" t="s">
        <v>140</v>
      </c>
      <c r="BM670" s="160" t="s">
        <v>738</v>
      </c>
    </row>
    <row r="671" spans="1:65" s="2" customFormat="1" ht="11.25">
      <c r="A671" s="33"/>
      <c r="B671" s="34"/>
      <c r="C671" s="33"/>
      <c r="D671" s="162" t="s">
        <v>148</v>
      </c>
      <c r="E671" s="33"/>
      <c r="F671" s="163" t="s">
        <v>737</v>
      </c>
      <c r="G671" s="33"/>
      <c r="H671" s="33"/>
      <c r="I671" s="88"/>
      <c r="J671" s="33"/>
      <c r="K671" s="33"/>
      <c r="L671" s="34"/>
      <c r="M671" s="164"/>
      <c r="N671" s="165"/>
      <c r="O671" s="54"/>
      <c r="P671" s="54"/>
      <c r="Q671" s="54"/>
      <c r="R671" s="54"/>
      <c r="S671" s="54"/>
      <c r="T671" s="55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T671" s="18" t="s">
        <v>148</v>
      </c>
      <c r="AU671" s="18" t="s">
        <v>141</v>
      </c>
    </row>
    <row r="672" spans="1:65" s="15" customFormat="1" ht="11.25">
      <c r="B672" s="182"/>
      <c r="D672" s="162" t="s">
        <v>150</v>
      </c>
      <c r="E672" s="183" t="s">
        <v>3</v>
      </c>
      <c r="F672" s="184" t="s">
        <v>739</v>
      </c>
      <c r="H672" s="183" t="s">
        <v>3</v>
      </c>
      <c r="I672" s="185"/>
      <c r="L672" s="182"/>
      <c r="M672" s="186"/>
      <c r="N672" s="187"/>
      <c r="O672" s="187"/>
      <c r="P672" s="187"/>
      <c r="Q672" s="187"/>
      <c r="R672" s="187"/>
      <c r="S672" s="187"/>
      <c r="T672" s="188"/>
      <c r="AT672" s="183" t="s">
        <v>150</v>
      </c>
      <c r="AU672" s="183" t="s">
        <v>141</v>
      </c>
      <c r="AV672" s="15" t="s">
        <v>22</v>
      </c>
      <c r="AW672" s="15" t="s">
        <v>36</v>
      </c>
      <c r="AX672" s="15" t="s">
        <v>75</v>
      </c>
      <c r="AY672" s="183" t="s">
        <v>134</v>
      </c>
    </row>
    <row r="673" spans="1:65" s="13" customFormat="1" ht="11.25">
      <c r="B673" s="166"/>
      <c r="D673" s="162" t="s">
        <v>150</v>
      </c>
      <c r="E673" s="167" t="s">
        <v>3</v>
      </c>
      <c r="F673" s="168" t="s">
        <v>226</v>
      </c>
      <c r="H673" s="169">
        <v>74.894999999999996</v>
      </c>
      <c r="I673" s="170"/>
      <c r="L673" s="166"/>
      <c r="M673" s="171"/>
      <c r="N673" s="172"/>
      <c r="O673" s="172"/>
      <c r="P673" s="172"/>
      <c r="Q673" s="172"/>
      <c r="R673" s="172"/>
      <c r="S673" s="172"/>
      <c r="T673" s="173"/>
      <c r="AT673" s="167" t="s">
        <v>150</v>
      </c>
      <c r="AU673" s="167" t="s">
        <v>141</v>
      </c>
      <c r="AV673" s="13" t="s">
        <v>141</v>
      </c>
      <c r="AW673" s="13" t="s">
        <v>36</v>
      </c>
      <c r="AX673" s="13" t="s">
        <v>75</v>
      </c>
      <c r="AY673" s="167" t="s">
        <v>134</v>
      </c>
    </row>
    <row r="674" spans="1:65" s="13" customFormat="1" ht="11.25">
      <c r="B674" s="166"/>
      <c r="D674" s="162" t="s">
        <v>150</v>
      </c>
      <c r="E674" s="167" t="s">
        <v>3</v>
      </c>
      <c r="F674" s="168" t="s">
        <v>740</v>
      </c>
      <c r="H674" s="169">
        <v>77</v>
      </c>
      <c r="I674" s="170"/>
      <c r="L674" s="166"/>
      <c r="M674" s="171"/>
      <c r="N674" s="172"/>
      <c r="O674" s="172"/>
      <c r="P674" s="172"/>
      <c r="Q674" s="172"/>
      <c r="R674" s="172"/>
      <c r="S674" s="172"/>
      <c r="T674" s="173"/>
      <c r="AT674" s="167" t="s">
        <v>150</v>
      </c>
      <c r="AU674" s="167" t="s">
        <v>141</v>
      </c>
      <c r="AV674" s="13" t="s">
        <v>141</v>
      </c>
      <c r="AW674" s="13" t="s">
        <v>36</v>
      </c>
      <c r="AX674" s="13" t="s">
        <v>75</v>
      </c>
      <c r="AY674" s="167" t="s">
        <v>134</v>
      </c>
    </row>
    <row r="675" spans="1:65" s="14" customFormat="1" ht="11.25">
      <c r="B675" s="174"/>
      <c r="D675" s="162" t="s">
        <v>150</v>
      </c>
      <c r="E675" s="175" t="s">
        <v>3</v>
      </c>
      <c r="F675" s="176" t="s">
        <v>154</v>
      </c>
      <c r="H675" s="177">
        <v>151.89500000000001</v>
      </c>
      <c r="I675" s="178"/>
      <c r="L675" s="174"/>
      <c r="M675" s="179"/>
      <c r="N675" s="180"/>
      <c r="O675" s="180"/>
      <c r="P675" s="180"/>
      <c r="Q675" s="180"/>
      <c r="R675" s="180"/>
      <c r="S675" s="180"/>
      <c r="T675" s="181"/>
      <c r="AT675" s="175" t="s">
        <v>150</v>
      </c>
      <c r="AU675" s="175" t="s">
        <v>141</v>
      </c>
      <c r="AV675" s="14" t="s">
        <v>140</v>
      </c>
      <c r="AW675" s="14" t="s">
        <v>36</v>
      </c>
      <c r="AX675" s="14" t="s">
        <v>22</v>
      </c>
      <c r="AY675" s="175" t="s">
        <v>134</v>
      </c>
    </row>
    <row r="676" spans="1:65" s="2" customFormat="1" ht="16.5" customHeight="1">
      <c r="A676" s="33"/>
      <c r="B676" s="148"/>
      <c r="C676" s="149" t="s">
        <v>741</v>
      </c>
      <c r="D676" s="149" t="s">
        <v>136</v>
      </c>
      <c r="E676" s="150" t="s">
        <v>742</v>
      </c>
      <c r="F676" s="151" t="s">
        <v>743</v>
      </c>
      <c r="G676" s="152" t="s">
        <v>744</v>
      </c>
      <c r="H676" s="153">
        <v>1</v>
      </c>
      <c r="I676" s="154"/>
      <c r="J676" s="155">
        <f>ROUND(I676*H676,2)</f>
        <v>0</v>
      </c>
      <c r="K676" s="151" t="s">
        <v>3</v>
      </c>
      <c r="L676" s="34"/>
      <c r="M676" s="156" t="s">
        <v>3</v>
      </c>
      <c r="N676" s="157" t="s">
        <v>47</v>
      </c>
      <c r="O676" s="54"/>
      <c r="P676" s="158">
        <f>O676*H676</f>
        <v>0</v>
      </c>
      <c r="Q676" s="158">
        <v>0</v>
      </c>
      <c r="R676" s="158">
        <f>Q676*H676</f>
        <v>0</v>
      </c>
      <c r="S676" s="158">
        <v>0</v>
      </c>
      <c r="T676" s="159">
        <f>S676*H676</f>
        <v>0</v>
      </c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R676" s="160" t="s">
        <v>140</v>
      </c>
      <c r="AT676" s="160" t="s">
        <v>136</v>
      </c>
      <c r="AU676" s="160" t="s">
        <v>141</v>
      </c>
      <c r="AY676" s="18" t="s">
        <v>134</v>
      </c>
      <c r="BE676" s="161">
        <f>IF(N676="základní",J676,0)</f>
        <v>0</v>
      </c>
      <c r="BF676" s="161">
        <f>IF(N676="snížená",J676,0)</f>
        <v>0</v>
      </c>
      <c r="BG676" s="161">
        <f>IF(N676="zákl. přenesená",J676,0)</f>
        <v>0</v>
      </c>
      <c r="BH676" s="161">
        <f>IF(N676="sníž. přenesená",J676,0)</f>
        <v>0</v>
      </c>
      <c r="BI676" s="161">
        <f>IF(N676="nulová",J676,0)</f>
        <v>0</v>
      </c>
      <c r="BJ676" s="18" t="s">
        <v>141</v>
      </c>
      <c r="BK676" s="161">
        <f>ROUND(I676*H676,2)</f>
        <v>0</v>
      </c>
      <c r="BL676" s="18" t="s">
        <v>140</v>
      </c>
      <c r="BM676" s="160" t="s">
        <v>745</v>
      </c>
    </row>
    <row r="677" spans="1:65" s="15" customFormat="1" ht="11.25">
      <c r="B677" s="182"/>
      <c r="D677" s="162" t="s">
        <v>150</v>
      </c>
      <c r="E677" s="183" t="s">
        <v>3</v>
      </c>
      <c r="F677" s="184" t="s">
        <v>746</v>
      </c>
      <c r="H677" s="183" t="s">
        <v>3</v>
      </c>
      <c r="I677" s="185"/>
      <c r="L677" s="182"/>
      <c r="M677" s="186"/>
      <c r="N677" s="187"/>
      <c r="O677" s="187"/>
      <c r="P677" s="187"/>
      <c r="Q677" s="187"/>
      <c r="R677" s="187"/>
      <c r="S677" s="187"/>
      <c r="T677" s="188"/>
      <c r="AT677" s="183" t="s">
        <v>150</v>
      </c>
      <c r="AU677" s="183" t="s">
        <v>141</v>
      </c>
      <c r="AV677" s="15" t="s">
        <v>22</v>
      </c>
      <c r="AW677" s="15" t="s">
        <v>36</v>
      </c>
      <c r="AX677" s="15" t="s">
        <v>75</v>
      </c>
      <c r="AY677" s="183" t="s">
        <v>134</v>
      </c>
    </row>
    <row r="678" spans="1:65" s="13" customFormat="1" ht="11.25">
      <c r="B678" s="166"/>
      <c r="D678" s="162" t="s">
        <v>150</v>
      </c>
      <c r="E678" s="167" t="s">
        <v>3</v>
      </c>
      <c r="F678" s="168" t="s">
        <v>22</v>
      </c>
      <c r="H678" s="169">
        <v>1</v>
      </c>
      <c r="I678" s="170"/>
      <c r="L678" s="166"/>
      <c r="M678" s="171"/>
      <c r="N678" s="172"/>
      <c r="O678" s="172"/>
      <c r="P678" s="172"/>
      <c r="Q678" s="172"/>
      <c r="R678" s="172"/>
      <c r="S678" s="172"/>
      <c r="T678" s="173"/>
      <c r="AT678" s="167" t="s">
        <v>150</v>
      </c>
      <c r="AU678" s="167" t="s">
        <v>141</v>
      </c>
      <c r="AV678" s="13" t="s">
        <v>141</v>
      </c>
      <c r="AW678" s="13" t="s">
        <v>36</v>
      </c>
      <c r="AX678" s="13" t="s">
        <v>22</v>
      </c>
      <c r="AY678" s="167" t="s">
        <v>134</v>
      </c>
    </row>
    <row r="679" spans="1:65" s="12" customFormat="1" ht="22.9" customHeight="1">
      <c r="B679" s="135"/>
      <c r="D679" s="136" t="s">
        <v>74</v>
      </c>
      <c r="E679" s="146" t="s">
        <v>747</v>
      </c>
      <c r="F679" s="146" t="s">
        <v>748</v>
      </c>
      <c r="I679" s="138"/>
      <c r="J679" s="147">
        <f>BK679</f>
        <v>0</v>
      </c>
      <c r="L679" s="135"/>
      <c r="M679" s="140"/>
      <c r="N679" s="141"/>
      <c r="O679" s="141"/>
      <c r="P679" s="142">
        <f>SUM(P680:P786)</f>
        <v>0</v>
      </c>
      <c r="Q679" s="141"/>
      <c r="R679" s="142">
        <f>SUM(R680:R786)</f>
        <v>1.7400000000000002E-2</v>
      </c>
      <c r="S679" s="141"/>
      <c r="T679" s="143">
        <f>SUM(T680:T786)</f>
        <v>0</v>
      </c>
      <c r="AR679" s="136" t="s">
        <v>22</v>
      </c>
      <c r="AT679" s="144" t="s">
        <v>74</v>
      </c>
      <c r="AU679" s="144" t="s">
        <v>22</v>
      </c>
      <c r="AY679" s="136" t="s">
        <v>134</v>
      </c>
      <c r="BK679" s="145">
        <f>SUM(BK680:BK786)</f>
        <v>0</v>
      </c>
    </row>
    <row r="680" spans="1:65" s="2" customFormat="1" ht="16.5" customHeight="1">
      <c r="A680" s="33"/>
      <c r="B680" s="148"/>
      <c r="C680" s="149" t="s">
        <v>749</v>
      </c>
      <c r="D680" s="149" t="s">
        <v>136</v>
      </c>
      <c r="E680" s="150" t="s">
        <v>750</v>
      </c>
      <c r="F680" s="151" t="s">
        <v>751</v>
      </c>
      <c r="G680" s="152" t="s">
        <v>183</v>
      </c>
      <c r="H680" s="153">
        <v>435</v>
      </c>
      <c r="I680" s="154"/>
      <c r="J680" s="155">
        <f>ROUND(I680*H680,2)</f>
        <v>0</v>
      </c>
      <c r="K680" s="151" t="s">
        <v>146</v>
      </c>
      <c r="L680" s="34"/>
      <c r="M680" s="156" t="s">
        <v>3</v>
      </c>
      <c r="N680" s="157" t="s">
        <v>47</v>
      </c>
      <c r="O680" s="54"/>
      <c r="P680" s="158">
        <f>O680*H680</f>
        <v>0</v>
      </c>
      <c r="Q680" s="158">
        <v>4.0000000000000003E-5</v>
      </c>
      <c r="R680" s="158">
        <f>Q680*H680</f>
        <v>1.7400000000000002E-2</v>
      </c>
      <c r="S680" s="158">
        <v>0</v>
      </c>
      <c r="T680" s="159">
        <f>S680*H680</f>
        <v>0</v>
      </c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R680" s="160" t="s">
        <v>140</v>
      </c>
      <c r="AT680" s="160" t="s">
        <v>136</v>
      </c>
      <c r="AU680" s="160" t="s">
        <v>141</v>
      </c>
      <c r="AY680" s="18" t="s">
        <v>134</v>
      </c>
      <c r="BE680" s="161">
        <f>IF(N680="základní",J680,0)</f>
        <v>0</v>
      </c>
      <c r="BF680" s="161">
        <f>IF(N680="snížená",J680,0)</f>
        <v>0</v>
      </c>
      <c r="BG680" s="161">
        <f>IF(N680="zákl. přenesená",J680,0)</f>
        <v>0</v>
      </c>
      <c r="BH680" s="161">
        <f>IF(N680="sníž. přenesená",J680,0)</f>
        <v>0</v>
      </c>
      <c r="BI680" s="161">
        <f>IF(N680="nulová",J680,0)</f>
        <v>0</v>
      </c>
      <c r="BJ680" s="18" t="s">
        <v>141</v>
      </c>
      <c r="BK680" s="161">
        <f>ROUND(I680*H680,2)</f>
        <v>0</v>
      </c>
      <c r="BL680" s="18" t="s">
        <v>140</v>
      </c>
      <c r="BM680" s="160" t="s">
        <v>752</v>
      </c>
    </row>
    <row r="681" spans="1:65" s="2" customFormat="1" ht="29.25">
      <c r="A681" s="33"/>
      <c r="B681" s="34"/>
      <c r="C681" s="33"/>
      <c r="D681" s="162" t="s">
        <v>148</v>
      </c>
      <c r="E681" s="33"/>
      <c r="F681" s="163" t="s">
        <v>753</v>
      </c>
      <c r="G681" s="33"/>
      <c r="H681" s="33"/>
      <c r="I681" s="88"/>
      <c r="J681" s="33"/>
      <c r="K681" s="33"/>
      <c r="L681" s="34"/>
      <c r="M681" s="164"/>
      <c r="N681" s="165"/>
      <c r="O681" s="54"/>
      <c r="P681" s="54"/>
      <c r="Q681" s="54"/>
      <c r="R681" s="54"/>
      <c r="S681" s="54"/>
      <c r="T681" s="55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T681" s="18" t="s">
        <v>148</v>
      </c>
      <c r="AU681" s="18" t="s">
        <v>141</v>
      </c>
    </row>
    <row r="682" spans="1:65" s="13" customFormat="1" ht="11.25">
      <c r="B682" s="166"/>
      <c r="D682" s="162" t="s">
        <v>150</v>
      </c>
      <c r="E682" s="167" t="s">
        <v>3</v>
      </c>
      <c r="F682" s="168" t="s">
        <v>754</v>
      </c>
      <c r="H682" s="169">
        <v>75</v>
      </c>
      <c r="I682" s="170"/>
      <c r="L682" s="166"/>
      <c r="M682" s="171"/>
      <c r="N682" s="172"/>
      <c r="O682" s="172"/>
      <c r="P682" s="172"/>
      <c r="Q682" s="172"/>
      <c r="R682" s="172"/>
      <c r="S682" s="172"/>
      <c r="T682" s="173"/>
      <c r="AT682" s="167" t="s">
        <v>150</v>
      </c>
      <c r="AU682" s="167" t="s">
        <v>141</v>
      </c>
      <c r="AV682" s="13" t="s">
        <v>141</v>
      </c>
      <c r="AW682" s="13" t="s">
        <v>36</v>
      </c>
      <c r="AX682" s="13" t="s">
        <v>75</v>
      </c>
      <c r="AY682" s="167" t="s">
        <v>134</v>
      </c>
    </row>
    <row r="683" spans="1:65" s="13" customFormat="1" ht="11.25">
      <c r="B683" s="166"/>
      <c r="D683" s="162" t="s">
        <v>150</v>
      </c>
      <c r="E683" s="167" t="s">
        <v>3</v>
      </c>
      <c r="F683" s="168" t="s">
        <v>755</v>
      </c>
      <c r="H683" s="169">
        <v>195</v>
      </c>
      <c r="I683" s="170"/>
      <c r="L683" s="166"/>
      <c r="M683" s="171"/>
      <c r="N683" s="172"/>
      <c r="O683" s="172"/>
      <c r="P683" s="172"/>
      <c r="Q683" s="172"/>
      <c r="R683" s="172"/>
      <c r="S683" s="172"/>
      <c r="T683" s="173"/>
      <c r="AT683" s="167" t="s">
        <v>150</v>
      </c>
      <c r="AU683" s="167" t="s">
        <v>141</v>
      </c>
      <c r="AV683" s="13" t="s">
        <v>141</v>
      </c>
      <c r="AW683" s="13" t="s">
        <v>36</v>
      </c>
      <c r="AX683" s="13" t="s">
        <v>75</v>
      </c>
      <c r="AY683" s="167" t="s">
        <v>134</v>
      </c>
    </row>
    <row r="684" spans="1:65" s="13" customFormat="1" ht="11.25">
      <c r="B684" s="166"/>
      <c r="D684" s="162" t="s">
        <v>150</v>
      </c>
      <c r="E684" s="167" t="s">
        <v>3</v>
      </c>
      <c r="F684" s="168" t="s">
        <v>756</v>
      </c>
      <c r="H684" s="169">
        <v>165</v>
      </c>
      <c r="I684" s="170"/>
      <c r="L684" s="166"/>
      <c r="M684" s="171"/>
      <c r="N684" s="172"/>
      <c r="O684" s="172"/>
      <c r="P684" s="172"/>
      <c r="Q684" s="172"/>
      <c r="R684" s="172"/>
      <c r="S684" s="172"/>
      <c r="T684" s="173"/>
      <c r="AT684" s="167" t="s">
        <v>150</v>
      </c>
      <c r="AU684" s="167" t="s">
        <v>141</v>
      </c>
      <c r="AV684" s="13" t="s">
        <v>141</v>
      </c>
      <c r="AW684" s="13" t="s">
        <v>36</v>
      </c>
      <c r="AX684" s="13" t="s">
        <v>75</v>
      </c>
      <c r="AY684" s="167" t="s">
        <v>134</v>
      </c>
    </row>
    <row r="685" spans="1:65" s="14" customFormat="1" ht="11.25">
      <c r="B685" s="174"/>
      <c r="D685" s="162" t="s">
        <v>150</v>
      </c>
      <c r="E685" s="175" t="s">
        <v>3</v>
      </c>
      <c r="F685" s="176" t="s">
        <v>154</v>
      </c>
      <c r="H685" s="177">
        <v>435</v>
      </c>
      <c r="I685" s="178"/>
      <c r="L685" s="174"/>
      <c r="M685" s="179"/>
      <c r="N685" s="180"/>
      <c r="O685" s="180"/>
      <c r="P685" s="180"/>
      <c r="Q685" s="180"/>
      <c r="R685" s="180"/>
      <c r="S685" s="180"/>
      <c r="T685" s="181"/>
      <c r="AT685" s="175" t="s">
        <v>150</v>
      </c>
      <c r="AU685" s="175" t="s">
        <v>141</v>
      </c>
      <c r="AV685" s="14" t="s">
        <v>140</v>
      </c>
      <c r="AW685" s="14" t="s">
        <v>36</v>
      </c>
      <c r="AX685" s="14" t="s">
        <v>22</v>
      </c>
      <c r="AY685" s="175" t="s">
        <v>134</v>
      </c>
    </row>
    <row r="686" spans="1:65" s="2" customFormat="1" ht="24" customHeight="1">
      <c r="A686" s="33"/>
      <c r="B686" s="148"/>
      <c r="C686" s="149" t="s">
        <v>757</v>
      </c>
      <c r="D686" s="149" t="s">
        <v>136</v>
      </c>
      <c r="E686" s="150" t="s">
        <v>758</v>
      </c>
      <c r="F686" s="151" t="s">
        <v>759</v>
      </c>
      <c r="G686" s="152" t="s">
        <v>411</v>
      </c>
      <c r="H686" s="153">
        <v>1</v>
      </c>
      <c r="I686" s="154"/>
      <c r="J686" s="155">
        <f>ROUND(I686*H686,2)</f>
        <v>0</v>
      </c>
      <c r="K686" s="151" t="s">
        <v>3</v>
      </c>
      <c r="L686" s="34"/>
      <c r="M686" s="156" t="s">
        <v>3</v>
      </c>
      <c r="N686" s="157" t="s">
        <v>47</v>
      </c>
      <c r="O686" s="54"/>
      <c r="P686" s="158">
        <f>O686*H686</f>
        <v>0</v>
      </c>
      <c r="Q686" s="158">
        <v>0</v>
      </c>
      <c r="R686" s="158">
        <f>Q686*H686</f>
        <v>0</v>
      </c>
      <c r="S686" s="158">
        <v>0</v>
      </c>
      <c r="T686" s="159">
        <f>S686*H686</f>
        <v>0</v>
      </c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R686" s="160" t="s">
        <v>140</v>
      </c>
      <c r="AT686" s="160" t="s">
        <v>136</v>
      </c>
      <c r="AU686" s="160" t="s">
        <v>141</v>
      </c>
      <c r="AY686" s="18" t="s">
        <v>134</v>
      </c>
      <c r="BE686" s="161">
        <f>IF(N686="základní",J686,0)</f>
        <v>0</v>
      </c>
      <c r="BF686" s="161">
        <f>IF(N686="snížená",J686,0)</f>
        <v>0</v>
      </c>
      <c r="BG686" s="161">
        <f>IF(N686="zákl. přenesená",J686,0)</f>
        <v>0</v>
      </c>
      <c r="BH686" s="161">
        <f>IF(N686="sníž. přenesená",J686,0)</f>
        <v>0</v>
      </c>
      <c r="BI686" s="161">
        <f>IF(N686="nulová",J686,0)</f>
        <v>0</v>
      </c>
      <c r="BJ686" s="18" t="s">
        <v>141</v>
      </c>
      <c r="BK686" s="161">
        <f>ROUND(I686*H686,2)</f>
        <v>0</v>
      </c>
      <c r="BL686" s="18" t="s">
        <v>140</v>
      </c>
      <c r="BM686" s="160" t="s">
        <v>760</v>
      </c>
    </row>
    <row r="687" spans="1:65" s="2" customFormat="1" ht="16.5" customHeight="1">
      <c r="A687" s="33"/>
      <c r="B687" s="148"/>
      <c r="C687" s="149" t="s">
        <v>761</v>
      </c>
      <c r="D687" s="149" t="s">
        <v>136</v>
      </c>
      <c r="E687" s="150" t="s">
        <v>762</v>
      </c>
      <c r="F687" s="151" t="s">
        <v>763</v>
      </c>
      <c r="G687" s="152" t="s">
        <v>411</v>
      </c>
      <c r="H687" s="153">
        <v>5</v>
      </c>
      <c r="I687" s="154"/>
      <c r="J687" s="155">
        <f>ROUND(I687*H687,2)</f>
        <v>0</v>
      </c>
      <c r="K687" s="151" t="s">
        <v>3</v>
      </c>
      <c r="L687" s="34"/>
      <c r="M687" s="156" t="s">
        <v>3</v>
      </c>
      <c r="N687" s="157" t="s">
        <v>47</v>
      </c>
      <c r="O687" s="54"/>
      <c r="P687" s="158">
        <f>O687*H687</f>
        <v>0</v>
      </c>
      <c r="Q687" s="158">
        <v>0</v>
      </c>
      <c r="R687" s="158">
        <f>Q687*H687</f>
        <v>0</v>
      </c>
      <c r="S687" s="158">
        <v>0</v>
      </c>
      <c r="T687" s="159">
        <f>S687*H687</f>
        <v>0</v>
      </c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R687" s="160" t="s">
        <v>140</v>
      </c>
      <c r="AT687" s="160" t="s">
        <v>136</v>
      </c>
      <c r="AU687" s="160" t="s">
        <v>141</v>
      </c>
      <c r="AY687" s="18" t="s">
        <v>134</v>
      </c>
      <c r="BE687" s="161">
        <f>IF(N687="základní",J687,0)</f>
        <v>0</v>
      </c>
      <c r="BF687" s="161">
        <f>IF(N687="snížená",J687,0)</f>
        <v>0</v>
      </c>
      <c r="BG687" s="161">
        <f>IF(N687="zákl. přenesená",J687,0)</f>
        <v>0</v>
      </c>
      <c r="BH687" s="161">
        <f>IF(N687="sníž. přenesená",J687,0)</f>
        <v>0</v>
      </c>
      <c r="BI687" s="161">
        <f>IF(N687="nulová",J687,0)</f>
        <v>0</v>
      </c>
      <c r="BJ687" s="18" t="s">
        <v>141</v>
      </c>
      <c r="BK687" s="161">
        <f>ROUND(I687*H687,2)</f>
        <v>0</v>
      </c>
      <c r="BL687" s="18" t="s">
        <v>140</v>
      </c>
      <c r="BM687" s="160" t="s">
        <v>764</v>
      </c>
    </row>
    <row r="688" spans="1:65" s="2" customFormat="1" ht="16.5" customHeight="1">
      <c r="A688" s="33"/>
      <c r="B688" s="148"/>
      <c r="C688" s="149" t="s">
        <v>765</v>
      </c>
      <c r="D688" s="149" t="s">
        <v>136</v>
      </c>
      <c r="E688" s="150" t="s">
        <v>766</v>
      </c>
      <c r="F688" s="151" t="s">
        <v>767</v>
      </c>
      <c r="G688" s="152" t="s">
        <v>411</v>
      </c>
      <c r="H688" s="153">
        <v>1</v>
      </c>
      <c r="I688" s="154"/>
      <c r="J688" s="155">
        <f>ROUND(I688*H688,2)</f>
        <v>0</v>
      </c>
      <c r="K688" s="151" t="s">
        <v>3</v>
      </c>
      <c r="L688" s="34"/>
      <c r="M688" s="156" t="s">
        <v>3</v>
      </c>
      <c r="N688" s="157" t="s">
        <v>47</v>
      </c>
      <c r="O688" s="54"/>
      <c r="P688" s="158">
        <f>O688*H688</f>
        <v>0</v>
      </c>
      <c r="Q688" s="158">
        <v>0</v>
      </c>
      <c r="R688" s="158">
        <f>Q688*H688</f>
        <v>0</v>
      </c>
      <c r="S688" s="158">
        <v>0</v>
      </c>
      <c r="T688" s="159">
        <f>S688*H688</f>
        <v>0</v>
      </c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R688" s="160" t="s">
        <v>140</v>
      </c>
      <c r="AT688" s="160" t="s">
        <v>136</v>
      </c>
      <c r="AU688" s="160" t="s">
        <v>141</v>
      </c>
      <c r="AY688" s="18" t="s">
        <v>134</v>
      </c>
      <c r="BE688" s="161">
        <f>IF(N688="základní",J688,0)</f>
        <v>0</v>
      </c>
      <c r="BF688" s="161">
        <f>IF(N688="snížená",J688,0)</f>
        <v>0</v>
      </c>
      <c r="BG688" s="161">
        <f>IF(N688="zákl. přenesená",J688,0)</f>
        <v>0</v>
      </c>
      <c r="BH688" s="161">
        <f>IF(N688="sníž. přenesená",J688,0)</f>
        <v>0</v>
      </c>
      <c r="BI688" s="161">
        <f>IF(N688="nulová",J688,0)</f>
        <v>0</v>
      </c>
      <c r="BJ688" s="18" t="s">
        <v>141</v>
      </c>
      <c r="BK688" s="161">
        <f>ROUND(I688*H688,2)</f>
        <v>0</v>
      </c>
      <c r="BL688" s="18" t="s">
        <v>140</v>
      </c>
      <c r="BM688" s="160" t="s">
        <v>768</v>
      </c>
    </row>
    <row r="689" spans="1:65" s="15" customFormat="1" ht="11.25">
      <c r="B689" s="182"/>
      <c r="D689" s="162" t="s">
        <v>150</v>
      </c>
      <c r="E689" s="183" t="s">
        <v>3</v>
      </c>
      <c r="F689" s="184" t="s">
        <v>769</v>
      </c>
      <c r="H689" s="183" t="s">
        <v>3</v>
      </c>
      <c r="I689" s="185"/>
      <c r="L689" s="182"/>
      <c r="M689" s="186"/>
      <c r="N689" s="187"/>
      <c r="O689" s="187"/>
      <c r="P689" s="187"/>
      <c r="Q689" s="187"/>
      <c r="R689" s="187"/>
      <c r="S689" s="187"/>
      <c r="T689" s="188"/>
      <c r="AT689" s="183" t="s">
        <v>150</v>
      </c>
      <c r="AU689" s="183" t="s">
        <v>141</v>
      </c>
      <c r="AV689" s="15" t="s">
        <v>22</v>
      </c>
      <c r="AW689" s="15" t="s">
        <v>36</v>
      </c>
      <c r="AX689" s="15" t="s">
        <v>75</v>
      </c>
      <c r="AY689" s="183" t="s">
        <v>134</v>
      </c>
    </row>
    <row r="690" spans="1:65" s="15" customFormat="1" ht="11.25">
      <c r="B690" s="182"/>
      <c r="D690" s="162" t="s">
        <v>150</v>
      </c>
      <c r="E690" s="183" t="s">
        <v>3</v>
      </c>
      <c r="F690" s="184" t="s">
        <v>770</v>
      </c>
      <c r="H690" s="183" t="s">
        <v>3</v>
      </c>
      <c r="I690" s="185"/>
      <c r="L690" s="182"/>
      <c r="M690" s="186"/>
      <c r="N690" s="187"/>
      <c r="O690" s="187"/>
      <c r="P690" s="187"/>
      <c r="Q690" s="187"/>
      <c r="R690" s="187"/>
      <c r="S690" s="187"/>
      <c r="T690" s="188"/>
      <c r="AT690" s="183" t="s">
        <v>150</v>
      </c>
      <c r="AU690" s="183" t="s">
        <v>141</v>
      </c>
      <c r="AV690" s="15" t="s">
        <v>22</v>
      </c>
      <c r="AW690" s="15" t="s">
        <v>36</v>
      </c>
      <c r="AX690" s="15" t="s">
        <v>75</v>
      </c>
      <c r="AY690" s="183" t="s">
        <v>134</v>
      </c>
    </row>
    <row r="691" spans="1:65" s="15" customFormat="1" ht="11.25">
      <c r="B691" s="182"/>
      <c r="D691" s="162" t="s">
        <v>150</v>
      </c>
      <c r="E691" s="183" t="s">
        <v>3</v>
      </c>
      <c r="F691" s="184" t="s">
        <v>771</v>
      </c>
      <c r="H691" s="183" t="s">
        <v>3</v>
      </c>
      <c r="I691" s="185"/>
      <c r="L691" s="182"/>
      <c r="M691" s="186"/>
      <c r="N691" s="187"/>
      <c r="O691" s="187"/>
      <c r="P691" s="187"/>
      <c r="Q691" s="187"/>
      <c r="R691" s="187"/>
      <c r="S691" s="187"/>
      <c r="T691" s="188"/>
      <c r="AT691" s="183" t="s">
        <v>150</v>
      </c>
      <c r="AU691" s="183" t="s">
        <v>141</v>
      </c>
      <c r="AV691" s="15" t="s">
        <v>22</v>
      </c>
      <c r="AW691" s="15" t="s">
        <v>36</v>
      </c>
      <c r="AX691" s="15" t="s">
        <v>75</v>
      </c>
      <c r="AY691" s="183" t="s">
        <v>134</v>
      </c>
    </row>
    <row r="692" spans="1:65" s="15" customFormat="1" ht="11.25">
      <c r="B692" s="182"/>
      <c r="D692" s="162" t="s">
        <v>150</v>
      </c>
      <c r="E692" s="183" t="s">
        <v>3</v>
      </c>
      <c r="F692" s="184" t="s">
        <v>772</v>
      </c>
      <c r="H692" s="183" t="s">
        <v>3</v>
      </c>
      <c r="I692" s="185"/>
      <c r="L692" s="182"/>
      <c r="M692" s="186"/>
      <c r="N692" s="187"/>
      <c r="O692" s="187"/>
      <c r="P692" s="187"/>
      <c r="Q692" s="187"/>
      <c r="R692" s="187"/>
      <c r="S692" s="187"/>
      <c r="T692" s="188"/>
      <c r="AT692" s="183" t="s">
        <v>150</v>
      </c>
      <c r="AU692" s="183" t="s">
        <v>141</v>
      </c>
      <c r="AV692" s="15" t="s">
        <v>22</v>
      </c>
      <c r="AW692" s="15" t="s">
        <v>36</v>
      </c>
      <c r="AX692" s="15" t="s">
        <v>75</v>
      </c>
      <c r="AY692" s="183" t="s">
        <v>134</v>
      </c>
    </row>
    <row r="693" spans="1:65" s="13" customFormat="1" ht="11.25">
      <c r="B693" s="166"/>
      <c r="D693" s="162" t="s">
        <v>150</v>
      </c>
      <c r="E693" s="167" t="s">
        <v>3</v>
      </c>
      <c r="F693" s="168" t="s">
        <v>22</v>
      </c>
      <c r="H693" s="169">
        <v>1</v>
      </c>
      <c r="I693" s="170"/>
      <c r="L693" s="166"/>
      <c r="M693" s="171"/>
      <c r="N693" s="172"/>
      <c r="O693" s="172"/>
      <c r="P693" s="172"/>
      <c r="Q693" s="172"/>
      <c r="R693" s="172"/>
      <c r="S693" s="172"/>
      <c r="T693" s="173"/>
      <c r="AT693" s="167" t="s">
        <v>150</v>
      </c>
      <c r="AU693" s="167" t="s">
        <v>141</v>
      </c>
      <c r="AV693" s="13" t="s">
        <v>141</v>
      </c>
      <c r="AW693" s="13" t="s">
        <v>36</v>
      </c>
      <c r="AX693" s="13" t="s">
        <v>22</v>
      </c>
      <c r="AY693" s="167" t="s">
        <v>134</v>
      </c>
    </row>
    <row r="694" spans="1:65" s="2" customFormat="1" ht="16.5" customHeight="1">
      <c r="A694" s="33"/>
      <c r="B694" s="148"/>
      <c r="C694" s="149" t="s">
        <v>773</v>
      </c>
      <c r="D694" s="149" t="s">
        <v>136</v>
      </c>
      <c r="E694" s="150" t="s">
        <v>774</v>
      </c>
      <c r="F694" s="151" t="s">
        <v>775</v>
      </c>
      <c r="G694" s="152" t="s">
        <v>191</v>
      </c>
      <c r="H694" s="153">
        <v>3</v>
      </c>
      <c r="I694" s="154"/>
      <c r="J694" s="155">
        <f>ROUND(I694*H694,2)</f>
        <v>0</v>
      </c>
      <c r="K694" s="151" t="s">
        <v>3</v>
      </c>
      <c r="L694" s="34"/>
      <c r="M694" s="156" t="s">
        <v>3</v>
      </c>
      <c r="N694" s="157" t="s">
        <v>47</v>
      </c>
      <c r="O694" s="54"/>
      <c r="P694" s="158">
        <f>O694*H694</f>
        <v>0</v>
      </c>
      <c r="Q694" s="158">
        <v>0</v>
      </c>
      <c r="R694" s="158">
        <f>Q694*H694</f>
        <v>0</v>
      </c>
      <c r="S694" s="158">
        <v>0</v>
      </c>
      <c r="T694" s="159">
        <f>S694*H694</f>
        <v>0</v>
      </c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R694" s="160" t="s">
        <v>140</v>
      </c>
      <c r="AT694" s="160" t="s">
        <v>136</v>
      </c>
      <c r="AU694" s="160" t="s">
        <v>141</v>
      </c>
      <c r="AY694" s="18" t="s">
        <v>134</v>
      </c>
      <c r="BE694" s="161">
        <f>IF(N694="základní",J694,0)</f>
        <v>0</v>
      </c>
      <c r="BF694" s="161">
        <f>IF(N694="snížená",J694,0)</f>
        <v>0</v>
      </c>
      <c r="BG694" s="161">
        <f>IF(N694="zákl. přenesená",J694,0)</f>
        <v>0</v>
      </c>
      <c r="BH694" s="161">
        <f>IF(N694="sníž. přenesená",J694,0)</f>
        <v>0</v>
      </c>
      <c r="BI694" s="161">
        <f>IF(N694="nulová",J694,0)</f>
        <v>0</v>
      </c>
      <c r="BJ694" s="18" t="s">
        <v>141</v>
      </c>
      <c r="BK694" s="161">
        <f>ROUND(I694*H694,2)</f>
        <v>0</v>
      </c>
      <c r="BL694" s="18" t="s">
        <v>140</v>
      </c>
      <c r="BM694" s="160" t="s">
        <v>776</v>
      </c>
    </row>
    <row r="695" spans="1:65" s="15" customFormat="1" ht="11.25">
      <c r="B695" s="182"/>
      <c r="D695" s="162" t="s">
        <v>150</v>
      </c>
      <c r="E695" s="183" t="s">
        <v>3</v>
      </c>
      <c r="F695" s="184" t="s">
        <v>769</v>
      </c>
      <c r="H695" s="183" t="s">
        <v>3</v>
      </c>
      <c r="I695" s="185"/>
      <c r="L695" s="182"/>
      <c r="M695" s="186"/>
      <c r="N695" s="187"/>
      <c r="O695" s="187"/>
      <c r="P695" s="187"/>
      <c r="Q695" s="187"/>
      <c r="R695" s="187"/>
      <c r="S695" s="187"/>
      <c r="T695" s="188"/>
      <c r="AT695" s="183" t="s">
        <v>150</v>
      </c>
      <c r="AU695" s="183" t="s">
        <v>141</v>
      </c>
      <c r="AV695" s="15" t="s">
        <v>22</v>
      </c>
      <c r="AW695" s="15" t="s">
        <v>36</v>
      </c>
      <c r="AX695" s="15" t="s">
        <v>75</v>
      </c>
      <c r="AY695" s="183" t="s">
        <v>134</v>
      </c>
    </row>
    <row r="696" spans="1:65" s="15" customFormat="1" ht="11.25">
      <c r="B696" s="182"/>
      <c r="D696" s="162" t="s">
        <v>150</v>
      </c>
      <c r="E696" s="183" t="s">
        <v>3</v>
      </c>
      <c r="F696" s="184" t="s">
        <v>770</v>
      </c>
      <c r="H696" s="183" t="s">
        <v>3</v>
      </c>
      <c r="I696" s="185"/>
      <c r="L696" s="182"/>
      <c r="M696" s="186"/>
      <c r="N696" s="187"/>
      <c r="O696" s="187"/>
      <c r="P696" s="187"/>
      <c r="Q696" s="187"/>
      <c r="R696" s="187"/>
      <c r="S696" s="187"/>
      <c r="T696" s="188"/>
      <c r="AT696" s="183" t="s">
        <v>150</v>
      </c>
      <c r="AU696" s="183" t="s">
        <v>141</v>
      </c>
      <c r="AV696" s="15" t="s">
        <v>22</v>
      </c>
      <c r="AW696" s="15" t="s">
        <v>36</v>
      </c>
      <c r="AX696" s="15" t="s">
        <v>75</v>
      </c>
      <c r="AY696" s="183" t="s">
        <v>134</v>
      </c>
    </row>
    <row r="697" spans="1:65" s="15" customFormat="1" ht="11.25">
      <c r="B697" s="182"/>
      <c r="D697" s="162" t="s">
        <v>150</v>
      </c>
      <c r="E697" s="183" t="s">
        <v>3</v>
      </c>
      <c r="F697" s="184" t="s">
        <v>771</v>
      </c>
      <c r="H697" s="183" t="s">
        <v>3</v>
      </c>
      <c r="I697" s="185"/>
      <c r="L697" s="182"/>
      <c r="M697" s="186"/>
      <c r="N697" s="187"/>
      <c r="O697" s="187"/>
      <c r="P697" s="187"/>
      <c r="Q697" s="187"/>
      <c r="R697" s="187"/>
      <c r="S697" s="187"/>
      <c r="T697" s="188"/>
      <c r="AT697" s="183" t="s">
        <v>150</v>
      </c>
      <c r="AU697" s="183" t="s">
        <v>141</v>
      </c>
      <c r="AV697" s="15" t="s">
        <v>22</v>
      </c>
      <c r="AW697" s="15" t="s">
        <v>36</v>
      </c>
      <c r="AX697" s="15" t="s">
        <v>75</v>
      </c>
      <c r="AY697" s="183" t="s">
        <v>134</v>
      </c>
    </row>
    <row r="698" spans="1:65" s="15" customFormat="1" ht="11.25">
      <c r="B698" s="182"/>
      <c r="D698" s="162" t="s">
        <v>150</v>
      </c>
      <c r="E698" s="183" t="s">
        <v>3</v>
      </c>
      <c r="F698" s="184" t="s">
        <v>772</v>
      </c>
      <c r="H698" s="183" t="s">
        <v>3</v>
      </c>
      <c r="I698" s="185"/>
      <c r="L698" s="182"/>
      <c r="M698" s="186"/>
      <c r="N698" s="187"/>
      <c r="O698" s="187"/>
      <c r="P698" s="187"/>
      <c r="Q698" s="187"/>
      <c r="R698" s="187"/>
      <c r="S698" s="187"/>
      <c r="T698" s="188"/>
      <c r="AT698" s="183" t="s">
        <v>150</v>
      </c>
      <c r="AU698" s="183" t="s">
        <v>141</v>
      </c>
      <c r="AV698" s="15" t="s">
        <v>22</v>
      </c>
      <c r="AW698" s="15" t="s">
        <v>36</v>
      </c>
      <c r="AX698" s="15" t="s">
        <v>75</v>
      </c>
      <c r="AY698" s="183" t="s">
        <v>134</v>
      </c>
    </row>
    <row r="699" spans="1:65" s="13" customFormat="1" ht="11.25">
      <c r="B699" s="166"/>
      <c r="D699" s="162" t="s">
        <v>150</v>
      </c>
      <c r="E699" s="167" t="s">
        <v>3</v>
      </c>
      <c r="F699" s="168" t="s">
        <v>187</v>
      </c>
      <c r="H699" s="169">
        <v>3</v>
      </c>
      <c r="I699" s="170"/>
      <c r="L699" s="166"/>
      <c r="M699" s="171"/>
      <c r="N699" s="172"/>
      <c r="O699" s="172"/>
      <c r="P699" s="172"/>
      <c r="Q699" s="172"/>
      <c r="R699" s="172"/>
      <c r="S699" s="172"/>
      <c r="T699" s="173"/>
      <c r="AT699" s="167" t="s">
        <v>150</v>
      </c>
      <c r="AU699" s="167" t="s">
        <v>141</v>
      </c>
      <c r="AV699" s="13" t="s">
        <v>141</v>
      </c>
      <c r="AW699" s="13" t="s">
        <v>36</v>
      </c>
      <c r="AX699" s="13" t="s">
        <v>22</v>
      </c>
      <c r="AY699" s="167" t="s">
        <v>134</v>
      </c>
    </row>
    <row r="700" spans="1:65" s="2" customFormat="1" ht="16.5" customHeight="1">
      <c r="A700" s="33"/>
      <c r="B700" s="148"/>
      <c r="C700" s="149" t="s">
        <v>777</v>
      </c>
      <c r="D700" s="149" t="s">
        <v>136</v>
      </c>
      <c r="E700" s="150" t="s">
        <v>778</v>
      </c>
      <c r="F700" s="151" t="s">
        <v>779</v>
      </c>
      <c r="G700" s="152" t="s">
        <v>191</v>
      </c>
      <c r="H700" s="153">
        <v>1</v>
      </c>
      <c r="I700" s="154"/>
      <c r="J700" s="155">
        <f>ROUND(I700*H700,2)</f>
        <v>0</v>
      </c>
      <c r="K700" s="151" t="s">
        <v>3</v>
      </c>
      <c r="L700" s="34"/>
      <c r="M700" s="156" t="s">
        <v>3</v>
      </c>
      <c r="N700" s="157" t="s">
        <v>47</v>
      </c>
      <c r="O700" s="54"/>
      <c r="P700" s="158">
        <f>O700*H700</f>
        <v>0</v>
      </c>
      <c r="Q700" s="158">
        <v>0</v>
      </c>
      <c r="R700" s="158">
        <f>Q700*H700</f>
        <v>0</v>
      </c>
      <c r="S700" s="158">
        <v>0</v>
      </c>
      <c r="T700" s="159">
        <f>S700*H700</f>
        <v>0</v>
      </c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R700" s="160" t="s">
        <v>140</v>
      </c>
      <c r="AT700" s="160" t="s">
        <v>136</v>
      </c>
      <c r="AU700" s="160" t="s">
        <v>141</v>
      </c>
      <c r="AY700" s="18" t="s">
        <v>134</v>
      </c>
      <c r="BE700" s="161">
        <f>IF(N700="základní",J700,0)</f>
        <v>0</v>
      </c>
      <c r="BF700" s="161">
        <f>IF(N700="snížená",J700,0)</f>
        <v>0</v>
      </c>
      <c r="BG700" s="161">
        <f>IF(N700="zákl. přenesená",J700,0)</f>
        <v>0</v>
      </c>
      <c r="BH700" s="161">
        <f>IF(N700="sníž. přenesená",J700,0)</f>
        <v>0</v>
      </c>
      <c r="BI700" s="161">
        <f>IF(N700="nulová",J700,0)</f>
        <v>0</v>
      </c>
      <c r="BJ700" s="18" t="s">
        <v>141</v>
      </c>
      <c r="BK700" s="161">
        <f>ROUND(I700*H700,2)</f>
        <v>0</v>
      </c>
      <c r="BL700" s="18" t="s">
        <v>140</v>
      </c>
      <c r="BM700" s="160" t="s">
        <v>780</v>
      </c>
    </row>
    <row r="701" spans="1:65" s="15" customFormat="1" ht="11.25">
      <c r="B701" s="182"/>
      <c r="D701" s="162" t="s">
        <v>150</v>
      </c>
      <c r="E701" s="183" t="s">
        <v>3</v>
      </c>
      <c r="F701" s="184" t="s">
        <v>769</v>
      </c>
      <c r="H701" s="183" t="s">
        <v>3</v>
      </c>
      <c r="I701" s="185"/>
      <c r="L701" s="182"/>
      <c r="M701" s="186"/>
      <c r="N701" s="187"/>
      <c r="O701" s="187"/>
      <c r="P701" s="187"/>
      <c r="Q701" s="187"/>
      <c r="R701" s="187"/>
      <c r="S701" s="187"/>
      <c r="T701" s="188"/>
      <c r="AT701" s="183" t="s">
        <v>150</v>
      </c>
      <c r="AU701" s="183" t="s">
        <v>141</v>
      </c>
      <c r="AV701" s="15" t="s">
        <v>22</v>
      </c>
      <c r="AW701" s="15" t="s">
        <v>36</v>
      </c>
      <c r="AX701" s="15" t="s">
        <v>75</v>
      </c>
      <c r="AY701" s="183" t="s">
        <v>134</v>
      </c>
    </row>
    <row r="702" spans="1:65" s="15" customFormat="1" ht="11.25">
      <c r="B702" s="182"/>
      <c r="D702" s="162" t="s">
        <v>150</v>
      </c>
      <c r="E702" s="183" t="s">
        <v>3</v>
      </c>
      <c r="F702" s="184" t="s">
        <v>770</v>
      </c>
      <c r="H702" s="183" t="s">
        <v>3</v>
      </c>
      <c r="I702" s="185"/>
      <c r="L702" s="182"/>
      <c r="M702" s="186"/>
      <c r="N702" s="187"/>
      <c r="O702" s="187"/>
      <c r="P702" s="187"/>
      <c r="Q702" s="187"/>
      <c r="R702" s="187"/>
      <c r="S702" s="187"/>
      <c r="T702" s="188"/>
      <c r="AT702" s="183" t="s">
        <v>150</v>
      </c>
      <c r="AU702" s="183" t="s">
        <v>141</v>
      </c>
      <c r="AV702" s="15" t="s">
        <v>22</v>
      </c>
      <c r="AW702" s="15" t="s">
        <v>36</v>
      </c>
      <c r="AX702" s="15" t="s">
        <v>75</v>
      </c>
      <c r="AY702" s="183" t="s">
        <v>134</v>
      </c>
    </row>
    <row r="703" spans="1:65" s="15" customFormat="1" ht="11.25">
      <c r="B703" s="182"/>
      <c r="D703" s="162" t="s">
        <v>150</v>
      </c>
      <c r="E703" s="183" t="s">
        <v>3</v>
      </c>
      <c r="F703" s="184" t="s">
        <v>771</v>
      </c>
      <c r="H703" s="183" t="s">
        <v>3</v>
      </c>
      <c r="I703" s="185"/>
      <c r="L703" s="182"/>
      <c r="M703" s="186"/>
      <c r="N703" s="187"/>
      <c r="O703" s="187"/>
      <c r="P703" s="187"/>
      <c r="Q703" s="187"/>
      <c r="R703" s="187"/>
      <c r="S703" s="187"/>
      <c r="T703" s="188"/>
      <c r="AT703" s="183" t="s">
        <v>150</v>
      </c>
      <c r="AU703" s="183" t="s">
        <v>141</v>
      </c>
      <c r="AV703" s="15" t="s">
        <v>22</v>
      </c>
      <c r="AW703" s="15" t="s">
        <v>36</v>
      </c>
      <c r="AX703" s="15" t="s">
        <v>75</v>
      </c>
      <c r="AY703" s="183" t="s">
        <v>134</v>
      </c>
    </row>
    <row r="704" spans="1:65" s="15" customFormat="1" ht="11.25">
      <c r="B704" s="182"/>
      <c r="D704" s="162" t="s">
        <v>150</v>
      </c>
      <c r="E704" s="183" t="s">
        <v>3</v>
      </c>
      <c r="F704" s="184" t="s">
        <v>781</v>
      </c>
      <c r="H704" s="183" t="s">
        <v>3</v>
      </c>
      <c r="I704" s="185"/>
      <c r="L704" s="182"/>
      <c r="M704" s="186"/>
      <c r="N704" s="187"/>
      <c r="O704" s="187"/>
      <c r="P704" s="187"/>
      <c r="Q704" s="187"/>
      <c r="R704" s="187"/>
      <c r="S704" s="187"/>
      <c r="T704" s="188"/>
      <c r="AT704" s="183" t="s">
        <v>150</v>
      </c>
      <c r="AU704" s="183" t="s">
        <v>141</v>
      </c>
      <c r="AV704" s="15" t="s">
        <v>22</v>
      </c>
      <c r="AW704" s="15" t="s">
        <v>36</v>
      </c>
      <c r="AX704" s="15" t="s">
        <v>75</v>
      </c>
      <c r="AY704" s="183" t="s">
        <v>134</v>
      </c>
    </row>
    <row r="705" spans="1:65" s="15" customFormat="1" ht="11.25">
      <c r="B705" s="182"/>
      <c r="D705" s="162" t="s">
        <v>150</v>
      </c>
      <c r="E705" s="183" t="s">
        <v>3</v>
      </c>
      <c r="F705" s="184" t="s">
        <v>782</v>
      </c>
      <c r="H705" s="183" t="s">
        <v>3</v>
      </c>
      <c r="I705" s="185"/>
      <c r="L705" s="182"/>
      <c r="M705" s="186"/>
      <c r="N705" s="187"/>
      <c r="O705" s="187"/>
      <c r="P705" s="187"/>
      <c r="Q705" s="187"/>
      <c r="R705" s="187"/>
      <c r="S705" s="187"/>
      <c r="T705" s="188"/>
      <c r="AT705" s="183" t="s">
        <v>150</v>
      </c>
      <c r="AU705" s="183" t="s">
        <v>141</v>
      </c>
      <c r="AV705" s="15" t="s">
        <v>22</v>
      </c>
      <c r="AW705" s="15" t="s">
        <v>36</v>
      </c>
      <c r="AX705" s="15" t="s">
        <v>75</v>
      </c>
      <c r="AY705" s="183" t="s">
        <v>134</v>
      </c>
    </row>
    <row r="706" spans="1:65" s="15" customFormat="1" ht="11.25">
      <c r="B706" s="182"/>
      <c r="D706" s="162" t="s">
        <v>150</v>
      </c>
      <c r="E706" s="183" t="s">
        <v>3</v>
      </c>
      <c r="F706" s="184" t="s">
        <v>772</v>
      </c>
      <c r="H706" s="183" t="s">
        <v>3</v>
      </c>
      <c r="I706" s="185"/>
      <c r="L706" s="182"/>
      <c r="M706" s="186"/>
      <c r="N706" s="187"/>
      <c r="O706" s="187"/>
      <c r="P706" s="187"/>
      <c r="Q706" s="187"/>
      <c r="R706" s="187"/>
      <c r="S706" s="187"/>
      <c r="T706" s="188"/>
      <c r="AT706" s="183" t="s">
        <v>150</v>
      </c>
      <c r="AU706" s="183" t="s">
        <v>141</v>
      </c>
      <c r="AV706" s="15" t="s">
        <v>22</v>
      </c>
      <c r="AW706" s="15" t="s">
        <v>36</v>
      </c>
      <c r="AX706" s="15" t="s">
        <v>75</v>
      </c>
      <c r="AY706" s="183" t="s">
        <v>134</v>
      </c>
    </row>
    <row r="707" spans="1:65" s="13" customFormat="1" ht="11.25">
      <c r="B707" s="166"/>
      <c r="D707" s="162" t="s">
        <v>150</v>
      </c>
      <c r="E707" s="167" t="s">
        <v>3</v>
      </c>
      <c r="F707" s="168" t="s">
        <v>22</v>
      </c>
      <c r="H707" s="169">
        <v>1</v>
      </c>
      <c r="I707" s="170"/>
      <c r="L707" s="166"/>
      <c r="M707" s="171"/>
      <c r="N707" s="172"/>
      <c r="O707" s="172"/>
      <c r="P707" s="172"/>
      <c r="Q707" s="172"/>
      <c r="R707" s="172"/>
      <c r="S707" s="172"/>
      <c r="T707" s="173"/>
      <c r="AT707" s="167" t="s">
        <v>150</v>
      </c>
      <c r="AU707" s="167" t="s">
        <v>141</v>
      </c>
      <c r="AV707" s="13" t="s">
        <v>141</v>
      </c>
      <c r="AW707" s="13" t="s">
        <v>36</v>
      </c>
      <c r="AX707" s="13" t="s">
        <v>22</v>
      </c>
      <c r="AY707" s="167" t="s">
        <v>134</v>
      </c>
    </row>
    <row r="708" spans="1:65" s="2" customFormat="1" ht="16.5" customHeight="1">
      <c r="A708" s="33"/>
      <c r="B708" s="148"/>
      <c r="C708" s="149" t="s">
        <v>783</v>
      </c>
      <c r="D708" s="149" t="s">
        <v>136</v>
      </c>
      <c r="E708" s="150" t="s">
        <v>784</v>
      </c>
      <c r="F708" s="151" t="s">
        <v>785</v>
      </c>
      <c r="G708" s="152" t="s">
        <v>411</v>
      </c>
      <c r="H708" s="153">
        <v>10</v>
      </c>
      <c r="I708" s="154"/>
      <c r="J708" s="155">
        <f>ROUND(I708*H708,2)</f>
        <v>0</v>
      </c>
      <c r="K708" s="151" t="s">
        <v>3</v>
      </c>
      <c r="L708" s="34"/>
      <c r="M708" s="156" t="s">
        <v>3</v>
      </c>
      <c r="N708" s="157" t="s">
        <v>47</v>
      </c>
      <c r="O708" s="54"/>
      <c r="P708" s="158">
        <f>O708*H708</f>
        <v>0</v>
      </c>
      <c r="Q708" s="158">
        <v>0</v>
      </c>
      <c r="R708" s="158">
        <f>Q708*H708</f>
        <v>0</v>
      </c>
      <c r="S708" s="158">
        <v>0</v>
      </c>
      <c r="T708" s="159">
        <f>S708*H708</f>
        <v>0</v>
      </c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R708" s="160" t="s">
        <v>140</v>
      </c>
      <c r="AT708" s="160" t="s">
        <v>136</v>
      </c>
      <c r="AU708" s="160" t="s">
        <v>141</v>
      </c>
      <c r="AY708" s="18" t="s">
        <v>134</v>
      </c>
      <c r="BE708" s="161">
        <f>IF(N708="základní",J708,0)</f>
        <v>0</v>
      </c>
      <c r="BF708" s="161">
        <f>IF(N708="snížená",J708,0)</f>
        <v>0</v>
      </c>
      <c r="BG708" s="161">
        <f>IF(N708="zákl. přenesená",J708,0)</f>
        <v>0</v>
      </c>
      <c r="BH708" s="161">
        <f>IF(N708="sníž. přenesená",J708,0)</f>
        <v>0</v>
      </c>
      <c r="BI708" s="161">
        <f>IF(N708="nulová",J708,0)</f>
        <v>0</v>
      </c>
      <c r="BJ708" s="18" t="s">
        <v>141</v>
      </c>
      <c r="BK708" s="161">
        <f>ROUND(I708*H708,2)</f>
        <v>0</v>
      </c>
      <c r="BL708" s="18" t="s">
        <v>140</v>
      </c>
      <c r="BM708" s="160" t="s">
        <v>786</v>
      </c>
    </row>
    <row r="709" spans="1:65" s="15" customFormat="1" ht="11.25">
      <c r="B709" s="182"/>
      <c r="D709" s="162" t="s">
        <v>150</v>
      </c>
      <c r="E709" s="183" t="s">
        <v>3</v>
      </c>
      <c r="F709" s="184" t="s">
        <v>787</v>
      </c>
      <c r="H709" s="183" t="s">
        <v>3</v>
      </c>
      <c r="I709" s="185"/>
      <c r="L709" s="182"/>
      <c r="M709" s="186"/>
      <c r="N709" s="187"/>
      <c r="O709" s="187"/>
      <c r="P709" s="187"/>
      <c r="Q709" s="187"/>
      <c r="R709" s="187"/>
      <c r="S709" s="187"/>
      <c r="T709" s="188"/>
      <c r="AT709" s="183" t="s">
        <v>150</v>
      </c>
      <c r="AU709" s="183" t="s">
        <v>141</v>
      </c>
      <c r="AV709" s="15" t="s">
        <v>22</v>
      </c>
      <c r="AW709" s="15" t="s">
        <v>36</v>
      </c>
      <c r="AX709" s="15" t="s">
        <v>75</v>
      </c>
      <c r="AY709" s="183" t="s">
        <v>134</v>
      </c>
    </row>
    <row r="710" spans="1:65" s="15" customFormat="1" ht="11.25">
      <c r="B710" s="182"/>
      <c r="D710" s="162" t="s">
        <v>150</v>
      </c>
      <c r="E710" s="183" t="s">
        <v>3</v>
      </c>
      <c r="F710" s="184" t="s">
        <v>788</v>
      </c>
      <c r="H710" s="183" t="s">
        <v>3</v>
      </c>
      <c r="I710" s="185"/>
      <c r="L710" s="182"/>
      <c r="M710" s="186"/>
      <c r="N710" s="187"/>
      <c r="O710" s="187"/>
      <c r="P710" s="187"/>
      <c r="Q710" s="187"/>
      <c r="R710" s="187"/>
      <c r="S710" s="187"/>
      <c r="T710" s="188"/>
      <c r="AT710" s="183" t="s">
        <v>150</v>
      </c>
      <c r="AU710" s="183" t="s">
        <v>141</v>
      </c>
      <c r="AV710" s="15" t="s">
        <v>22</v>
      </c>
      <c r="AW710" s="15" t="s">
        <v>36</v>
      </c>
      <c r="AX710" s="15" t="s">
        <v>75</v>
      </c>
      <c r="AY710" s="183" t="s">
        <v>134</v>
      </c>
    </row>
    <row r="711" spans="1:65" s="15" customFormat="1" ht="11.25">
      <c r="B711" s="182"/>
      <c r="D711" s="162" t="s">
        <v>150</v>
      </c>
      <c r="E711" s="183" t="s">
        <v>3</v>
      </c>
      <c r="F711" s="184" t="s">
        <v>789</v>
      </c>
      <c r="H711" s="183" t="s">
        <v>3</v>
      </c>
      <c r="I711" s="185"/>
      <c r="L711" s="182"/>
      <c r="M711" s="186"/>
      <c r="N711" s="187"/>
      <c r="O711" s="187"/>
      <c r="P711" s="187"/>
      <c r="Q711" s="187"/>
      <c r="R711" s="187"/>
      <c r="S711" s="187"/>
      <c r="T711" s="188"/>
      <c r="AT711" s="183" t="s">
        <v>150</v>
      </c>
      <c r="AU711" s="183" t="s">
        <v>141</v>
      </c>
      <c r="AV711" s="15" t="s">
        <v>22</v>
      </c>
      <c r="AW711" s="15" t="s">
        <v>36</v>
      </c>
      <c r="AX711" s="15" t="s">
        <v>75</v>
      </c>
      <c r="AY711" s="183" t="s">
        <v>134</v>
      </c>
    </row>
    <row r="712" spans="1:65" s="15" customFormat="1" ht="11.25">
      <c r="B712" s="182"/>
      <c r="D712" s="162" t="s">
        <v>150</v>
      </c>
      <c r="E712" s="183" t="s">
        <v>3</v>
      </c>
      <c r="F712" s="184" t="s">
        <v>772</v>
      </c>
      <c r="H712" s="183" t="s">
        <v>3</v>
      </c>
      <c r="I712" s="185"/>
      <c r="L712" s="182"/>
      <c r="M712" s="186"/>
      <c r="N712" s="187"/>
      <c r="O712" s="187"/>
      <c r="P712" s="187"/>
      <c r="Q712" s="187"/>
      <c r="R712" s="187"/>
      <c r="S712" s="187"/>
      <c r="T712" s="188"/>
      <c r="AT712" s="183" t="s">
        <v>150</v>
      </c>
      <c r="AU712" s="183" t="s">
        <v>141</v>
      </c>
      <c r="AV712" s="15" t="s">
        <v>22</v>
      </c>
      <c r="AW712" s="15" t="s">
        <v>36</v>
      </c>
      <c r="AX712" s="15" t="s">
        <v>75</v>
      </c>
      <c r="AY712" s="183" t="s">
        <v>134</v>
      </c>
    </row>
    <row r="713" spans="1:65" s="13" customFormat="1" ht="11.25">
      <c r="B713" s="166"/>
      <c r="D713" s="162" t="s">
        <v>150</v>
      </c>
      <c r="E713" s="167" t="s">
        <v>3</v>
      </c>
      <c r="F713" s="168" t="s">
        <v>790</v>
      </c>
      <c r="H713" s="169">
        <v>10</v>
      </c>
      <c r="I713" s="170"/>
      <c r="L713" s="166"/>
      <c r="M713" s="171"/>
      <c r="N713" s="172"/>
      <c r="O713" s="172"/>
      <c r="P713" s="172"/>
      <c r="Q713" s="172"/>
      <c r="R713" s="172"/>
      <c r="S713" s="172"/>
      <c r="T713" s="173"/>
      <c r="AT713" s="167" t="s">
        <v>150</v>
      </c>
      <c r="AU713" s="167" t="s">
        <v>141</v>
      </c>
      <c r="AV713" s="13" t="s">
        <v>141</v>
      </c>
      <c r="AW713" s="13" t="s">
        <v>36</v>
      </c>
      <c r="AX713" s="13" t="s">
        <v>22</v>
      </c>
      <c r="AY713" s="167" t="s">
        <v>134</v>
      </c>
    </row>
    <row r="714" spans="1:65" s="2" customFormat="1" ht="16.5" customHeight="1">
      <c r="A714" s="33"/>
      <c r="B714" s="148"/>
      <c r="C714" s="149" t="s">
        <v>791</v>
      </c>
      <c r="D714" s="149" t="s">
        <v>136</v>
      </c>
      <c r="E714" s="150" t="s">
        <v>792</v>
      </c>
      <c r="F714" s="151" t="s">
        <v>793</v>
      </c>
      <c r="G714" s="152" t="s">
        <v>411</v>
      </c>
      <c r="H714" s="153">
        <v>2</v>
      </c>
      <c r="I714" s="154"/>
      <c r="J714" s="155">
        <f>ROUND(I714*H714,2)</f>
        <v>0</v>
      </c>
      <c r="K714" s="151" t="s">
        <v>3</v>
      </c>
      <c r="L714" s="34"/>
      <c r="M714" s="156" t="s">
        <v>3</v>
      </c>
      <c r="N714" s="157" t="s">
        <v>47</v>
      </c>
      <c r="O714" s="54"/>
      <c r="P714" s="158">
        <f>O714*H714</f>
        <v>0</v>
      </c>
      <c r="Q714" s="158">
        <v>0</v>
      </c>
      <c r="R714" s="158">
        <f>Q714*H714</f>
        <v>0</v>
      </c>
      <c r="S714" s="158">
        <v>0</v>
      </c>
      <c r="T714" s="159">
        <f>S714*H714</f>
        <v>0</v>
      </c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R714" s="160" t="s">
        <v>140</v>
      </c>
      <c r="AT714" s="160" t="s">
        <v>136</v>
      </c>
      <c r="AU714" s="160" t="s">
        <v>141</v>
      </c>
      <c r="AY714" s="18" t="s">
        <v>134</v>
      </c>
      <c r="BE714" s="161">
        <f>IF(N714="základní",J714,0)</f>
        <v>0</v>
      </c>
      <c r="BF714" s="161">
        <f>IF(N714="snížená",J714,0)</f>
        <v>0</v>
      </c>
      <c r="BG714" s="161">
        <f>IF(N714="zákl. přenesená",J714,0)</f>
        <v>0</v>
      </c>
      <c r="BH714" s="161">
        <f>IF(N714="sníž. přenesená",J714,0)</f>
        <v>0</v>
      </c>
      <c r="BI714" s="161">
        <f>IF(N714="nulová",J714,0)</f>
        <v>0</v>
      </c>
      <c r="BJ714" s="18" t="s">
        <v>141</v>
      </c>
      <c r="BK714" s="161">
        <f>ROUND(I714*H714,2)</f>
        <v>0</v>
      </c>
      <c r="BL714" s="18" t="s">
        <v>140</v>
      </c>
      <c r="BM714" s="160" t="s">
        <v>794</v>
      </c>
    </row>
    <row r="715" spans="1:65" s="15" customFormat="1" ht="11.25">
      <c r="B715" s="182"/>
      <c r="D715" s="162" t="s">
        <v>150</v>
      </c>
      <c r="E715" s="183" t="s">
        <v>3</v>
      </c>
      <c r="F715" s="184" t="s">
        <v>795</v>
      </c>
      <c r="H715" s="183" t="s">
        <v>3</v>
      </c>
      <c r="I715" s="185"/>
      <c r="L715" s="182"/>
      <c r="M715" s="186"/>
      <c r="N715" s="187"/>
      <c r="O715" s="187"/>
      <c r="P715" s="187"/>
      <c r="Q715" s="187"/>
      <c r="R715" s="187"/>
      <c r="S715" s="187"/>
      <c r="T715" s="188"/>
      <c r="AT715" s="183" t="s">
        <v>150</v>
      </c>
      <c r="AU715" s="183" t="s">
        <v>141</v>
      </c>
      <c r="AV715" s="15" t="s">
        <v>22</v>
      </c>
      <c r="AW715" s="15" t="s">
        <v>36</v>
      </c>
      <c r="AX715" s="15" t="s">
        <v>75</v>
      </c>
      <c r="AY715" s="183" t="s">
        <v>134</v>
      </c>
    </row>
    <row r="716" spans="1:65" s="15" customFormat="1" ht="11.25">
      <c r="B716" s="182"/>
      <c r="D716" s="162" t="s">
        <v>150</v>
      </c>
      <c r="E716" s="183" t="s">
        <v>3</v>
      </c>
      <c r="F716" s="184" t="s">
        <v>796</v>
      </c>
      <c r="H716" s="183" t="s">
        <v>3</v>
      </c>
      <c r="I716" s="185"/>
      <c r="L716" s="182"/>
      <c r="M716" s="186"/>
      <c r="N716" s="187"/>
      <c r="O716" s="187"/>
      <c r="P716" s="187"/>
      <c r="Q716" s="187"/>
      <c r="R716" s="187"/>
      <c r="S716" s="187"/>
      <c r="T716" s="188"/>
      <c r="AT716" s="183" t="s">
        <v>150</v>
      </c>
      <c r="AU716" s="183" t="s">
        <v>141</v>
      </c>
      <c r="AV716" s="15" t="s">
        <v>22</v>
      </c>
      <c r="AW716" s="15" t="s">
        <v>36</v>
      </c>
      <c r="AX716" s="15" t="s">
        <v>75</v>
      </c>
      <c r="AY716" s="183" t="s">
        <v>134</v>
      </c>
    </row>
    <row r="717" spans="1:65" s="15" customFormat="1" ht="11.25">
      <c r="B717" s="182"/>
      <c r="D717" s="162" t="s">
        <v>150</v>
      </c>
      <c r="E717" s="183" t="s">
        <v>3</v>
      </c>
      <c r="F717" s="184" t="s">
        <v>797</v>
      </c>
      <c r="H717" s="183" t="s">
        <v>3</v>
      </c>
      <c r="I717" s="185"/>
      <c r="L717" s="182"/>
      <c r="M717" s="186"/>
      <c r="N717" s="187"/>
      <c r="O717" s="187"/>
      <c r="P717" s="187"/>
      <c r="Q717" s="187"/>
      <c r="R717" s="187"/>
      <c r="S717" s="187"/>
      <c r="T717" s="188"/>
      <c r="AT717" s="183" t="s">
        <v>150</v>
      </c>
      <c r="AU717" s="183" t="s">
        <v>141</v>
      </c>
      <c r="AV717" s="15" t="s">
        <v>22</v>
      </c>
      <c r="AW717" s="15" t="s">
        <v>36</v>
      </c>
      <c r="AX717" s="15" t="s">
        <v>75</v>
      </c>
      <c r="AY717" s="183" t="s">
        <v>134</v>
      </c>
    </row>
    <row r="718" spans="1:65" s="15" customFormat="1" ht="11.25">
      <c r="B718" s="182"/>
      <c r="D718" s="162" t="s">
        <v>150</v>
      </c>
      <c r="E718" s="183" t="s">
        <v>3</v>
      </c>
      <c r="F718" s="184" t="s">
        <v>798</v>
      </c>
      <c r="H718" s="183" t="s">
        <v>3</v>
      </c>
      <c r="I718" s="185"/>
      <c r="L718" s="182"/>
      <c r="M718" s="186"/>
      <c r="N718" s="187"/>
      <c r="O718" s="187"/>
      <c r="P718" s="187"/>
      <c r="Q718" s="187"/>
      <c r="R718" s="187"/>
      <c r="S718" s="187"/>
      <c r="T718" s="188"/>
      <c r="AT718" s="183" t="s">
        <v>150</v>
      </c>
      <c r="AU718" s="183" t="s">
        <v>141</v>
      </c>
      <c r="AV718" s="15" t="s">
        <v>22</v>
      </c>
      <c r="AW718" s="15" t="s">
        <v>36</v>
      </c>
      <c r="AX718" s="15" t="s">
        <v>75</v>
      </c>
      <c r="AY718" s="183" t="s">
        <v>134</v>
      </c>
    </row>
    <row r="719" spans="1:65" s="15" customFormat="1" ht="11.25">
      <c r="B719" s="182"/>
      <c r="D719" s="162" t="s">
        <v>150</v>
      </c>
      <c r="E719" s="183" t="s">
        <v>3</v>
      </c>
      <c r="F719" s="184" t="s">
        <v>781</v>
      </c>
      <c r="H719" s="183" t="s">
        <v>3</v>
      </c>
      <c r="I719" s="185"/>
      <c r="L719" s="182"/>
      <c r="M719" s="186"/>
      <c r="N719" s="187"/>
      <c r="O719" s="187"/>
      <c r="P719" s="187"/>
      <c r="Q719" s="187"/>
      <c r="R719" s="187"/>
      <c r="S719" s="187"/>
      <c r="T719" s="188"/>
      <c r="AT719" s="183" t="s">
        <v>150</v>
      </c>
      <c r="AU719" s="183" t="s">
        <v>141</v>
      </c>
      <c r="AV719" s="15" t="s">
        <v>22</v>
      </c>
      <c r="AW719" s="15" t="s">
        <v>36</v>
      </c>
      <c r="AX719" s="15" t="s">
        <v>75</v>
      </c>
      <c r="AY719" s="183" t="s">
        <v>134</v>
      </c>
    </row>
    <row r="720" spans="1:65" s="15" customFormat="1" ht="11.25">
      <c r="B720" s="182"/>
      <c r="D720" s="162" t="s">
        <v>150</v>
      </c>
      <c r="E720" s="183" t="s">
        <v>3</v>
      </c>
      <c r="F720" s="184" t="s">
        <v>772</v>
      </c>
      <c r="H720" s="183" t="s">
        <v>3</v>
      </c>
      <c r="I720" s="185"/>
      <c r="L720" s="182"/>
      <c r="M720" s="186"/>
      <c r="N720" s="187"/>
      <c r="O720" s="187"/>
      <c r="P720" s="187"/>
      <c r="Q720" s="187"/>
      <c r="R720" s="187"/>
      <c r="S720" s="187"/>
      <c r="T720" s="188"/>
      <c r="AT720" s="183" t="s">
        <v>150</v>
      </c>
      <c r="AU720" s="183" t="s">
        <v>141</v>
      </c>
      <c r="AV720" s="15" t="s">
        <v>22</v>
      </c>
      <c r="AW720" s="15" t="s">
        <v>36</v>
      </c>
      <c r="AX720" s="15" t="s">
        <v>75</v>
      </c>
      <c r="AY720" s="183" t="s">
        <v>134</v>
      </c>
    </row>
    <row r="721" spans="1:65" s="13" customFormat="1" ht="11.25">
      <c r="B721" s="166"/>
      <c r="D721" s="162" t="s">
        <v>150</v>
      </c>
      <c r="E721" s="167" t="s">
        <v>3</v>
      </c>
      <c r="F721" s="168" t="s">
        <v>799</v>
      </c>
      <c r="H721" s="169">
        <v>2</v>
      </c>
      <c r="I721" s="170"/>
      <c r="L721" s="166"/>
      <c r="M721" s="171"/>
      <c r="N721" s="172"/>
      <c r="O721" s="172"/>
      <c r="P721" s="172"/>
      <c r="Q721" s="172"/>
      <c r="R721" s="172"/>
      <c r="S721" s="172"/>
      <c r="T721" s="173"/>
      <c r="AT721" s="167" t="s">
        <v>150</v>
      </c>
      <c r="AU721" s="167" t="s">
        <v>141</v>
      </c>
      <c r="AV721" s="13" t="s">
        <v>141</v>
      </c>
      <c r="AW721" s="13" t="s">
        <v>36</v>
      </c>
      <c r="AX721" s="13" t="s">
        <v>22</v>
      </c>
      <c r="AY721" s="167" t="s">
        <v>134</v>
      </c>
    </row>
    <row r="722" spans="1:65" s="2" customFormat="1" ht="16.5" customHeight="1">
      <c r="A722" s="33"/>
      <c r="B722" s="148"/>
      <c r="C722" s="149" t="s">
        <v>800</v>
      </c>
      <c r="D722" s="149" t="s">
        <v>136</v>
      </c>
      <c r="E722" s="150" t="s">
        <v>801</v>
      </c>
      <c r="F722" s="151" t="s">
        <v>802</v>
      </c>
      <c r="G722" s="152" t="s">
        <v>411</v>
      </c>
      <c r="H722" s="153">
        <v>1</v>
      </c>
      <c r="I722" s="154"/>
      <c r="J722" s="155">
        <f>ROUND(I722*H722,2)</f>
        <v>0</v>
      </c>
      <c r="K722" s="151" t="s">
        <v>3</v>
      </c>
      <c r="L722" s="34"/>
      <c r="M722" s="156" t="s">
        <v>3</v>
      </c>
      <c r="N722" s="157" t="s">
        <v>47</v>
      </c>
      <c r="O722" s="54"/>
      <c r="P722" s="158">
        <f>O722*H722</f>
        <v>0</v>
      </c>
      <c r="Q722" s="158">
        <v>0</v>
      </c>
      <c r="R722" s="158">
        <f>Q722*H722</f>
        <v>0</v>
      </c>
      <c r="S722" s="158">
        <v>0</v>
      </c>
      <c r="T722" s="159">
        <f>S722*H722</f>
        <v>0</v>
      </c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R722" s="160" t="s">
        <v>140</v>
      </c>
      <c r="AT722" s="160" t="s">
        <v>136</v>
      </c>
      <c r="AU722" s="160" t="s">
        <v>141</v>
      </c>
      <c r="AY722" s="18" t="s">
        <v>134</v>
      </c>
      <c r="BE722" s="161">
        <f>IF(N722="základní",J722,0)</f>
        <v>0</v>
      </c>
      <c r="BF722" s="161">
        <f>IF(N722="snížená",J722,0)</f>
        <v>0</v>
      </c>
      <c r="BG722" s="161">
        <f>IF(N722="zákl. přenesená",J722,0)</f>
        <v>0</v>
      </c>
      <c r="BH722" s="161">
        <f>IF(N722="sníž. přenesená",J722,0)</f>
        <v>0</v>
      </c>
      <c r="BI722" s="161">
        <f>IF(N722="nulová",J722,0)</f>
        <v>0</v>
      </c>
      <c r="BJ722" s="18" t="s">
        <v>141</v>
      </c>
      <c r="BK722" s="161">
        <f>ROUND(I722*H722,2)</f>
        <v>0</v>
      </c>
      <c r="BL722" s="18" t="s">
        <v>140</v>
      </c>
      <c r="BM722" s="160" t="s">
        <v>803</v>
      </c>
    </row>
    <row r="723" spans="1:65" s="15" customFormat="1" ht="11.25">
      <c r="B723" s="182"/>
      <c r="D723" s="162" t="s">
        <v>150</v>
      </c>
      <c r="E723" s="183" t="s">
        <v>3</v>
      </c>
      <c r="F723" s="184" t="s">
        <v>804</v>
      </c>
      <c r="H723" s="183" t="s">
        <v>3</v>
      </c>
      <c r="I723" s="185"/>
      <c r="L723" s="182"/>
      <c r="M723" s="186"/>
      <c r="N723" s="187"/>
      <c r="O723" s="187"/>
      <c r="P723" s="187"/>
      <c r="Q723" s="187"/>
      <c r="R723" s="187"/>
      <c r="S723" s="187"/>
      <c r="T723" s="188"/>
      <c r="AT723" s="183" t="s">
        <v>150</v>
      </c>
      <c r="AU723" s="183" t="s">
        <v>141</v>
      </c>
      <c r="AV723" s="15" t="s">
        <v>22</v>
      </c>
      <c r="AW723" s="15" t="s">
        <v>36</v>
      </c>
      <c r="AX723" s="15" t="s">
        <v>75</v>
      </c>
      <c r="AY723" s="183" t="s">
        <v>134</v>
      </c>
    </row>
    <row r="724" spans="1:65" s="15" customFormat="1" ht="11.25">
      <c r="B724" s="182"/>
      <c r="D724" s="162" t="s">
        <v>150</v>
      </c>
      <c r="E724" s="183" t="s">
        <v>3</v>
      </c>
      <c r="F724" s="184" t="s">
        <v>805</v>
      </c>
      <c r="H724" s="183" t="s">
        <v>3</v>
      </c>
      <c r="I724" s="185"/>
      <c r="L724" s="182"/>
      <c r="M724" s="186"/>
      <c r="N724" s="187"/>
      <c r="O724" s="187"/>
      <c r="P724" s="187"/>
      <c r="Q724" s="187"/>
      <c r="R724" s="187"/>
      <c r="S724" s="187"/>
      <c r="T724" s="188"/>
      <c r="AT724" s="183" t="s">
        <v>150</v>
      </c>
      <c r="AU724" s="183" t="s">
        <v>141</v>
      </c>
      <c r="AV724" s="15" t="s">
        <v>22</v>
      </c>
      <c r="AW724" s="15" t="s">
        <v>36</v>
      </c>
      <c r="AX724" s="15" t="s">
        <v>75</v>
      </c>
      <c r="AY724" s="183" t="s">
        <v>134</v>
      </c>
    </row>
    <row r="725" spans="1:65" s="15" customFormat="1" ht="11.25">
      <c r="B725" s="182"/>
      <c r="D725" s="162" t="s">
        <v>150</v>
      </c>
      <c r="E725" s="183" t="s">
        <v>3</v>
      </c>
      <c r="F725" s="184" t="s">
        <v>772</v>
      </c>
      <c r="H725" s="183" t="s">
        <v>3</v>
      </c>
      <c r="I725" s="185"/>
      <c r="L725" s="182"/>
      <c r="M725" s="186"/>
      <c r="N725" s="187"/>
      <c r="O725" s="187"/>
      <c r="P725" s="187"/>
      <c r="Q725" s="187"/>
      <c r="R725" s="187"/>
      <c r="S725" s="187"/>
      <c r="T725" s="188"/>
      <c r="AT725" s="183" t="s">
        <v>150</v>
      </c>
      <c r="AU725" s="183" t="s">
        <v>141</v>
      </c>
      <c r="AV725" s="15" t="s">
        <v>22</v>
      </c>
      <c r="AW725" s="15" t="s">
        <v>36</v>
      </c>
      <c r="AX725" s="15" t="s">
        <v>75</v>
      </c>
      <c r="AY725" s="183" t="s">
        <v>134</v>
      </c>
    </row>
    <row r="726" spans="1:65" s="13" customFormat="1" ht="11.25">
      <c r="B726" s="166"/>
      <c r="D726" s="162" t="s">
        <v>150</v>
      </c>
      <c r="E726" s="167" t="s">
        <v>3</v>
      </c>
      <c r="F726" s="168" t="s">
        <v>806</v>
      </c>
      <c r="H726" s="169">
        <v>1</v>
      </c>
      <c r="I726" s="170"/>
      <c r="L726" s="166"/>
      <c r="M726" s="171"/>
      <c r="N726" s="172"/>
      <c r="O726" s="172"/>
      <c r="P726" s="172"/>
      <c r="Q726" s="172"/>
      <c r="R726" s="172"/>
      <c r="S726" s="172"/>
      <c r="T726" s="173"/>
      <c r="AT726" s="167" t="s">
        <v>150</v>
      </c>
      <c r="AU726" s="167" t="s">
        <v>141</v>
      </c>
      <c r="AV726" s="13" t="s">
        <v>141</v>
      </c>
      <c r="AW726" s="13" t="s">
        <v>36</v>
      </c>
      <c r="AX726" s="13" t="s">
        <v>22</v>
      </c>
      <c r="AY726" s="167" t="s">
        <v>134</v>
      </c>
    </row>
    <row r="727" spans="1:65" s="2" customFormat="1" ht="16.5" customHeight="1">
      <c r="A727" s="33"/>
      <c r="B727" s="148"/>
      <c r="C727" s="149" t="s">
        <v>807</v>
      </c>
      <c r="D727" s="149" t="s">
        <v>136</v>
      </c>
      <c r="E727" s="150" t="s">
        <v>808</v>
      </c>
      <c r="F727" s="151" t="s">
        <v>809</v>
      </c>
      <c r="G727" s="152" t="s">
        <v>411</v>
      </c>
      <c r="H727" s="153">
        <v>1</v>
      </c>
      <c r="I727" s="154"/>
      <c r="J727" s="155">
        <f>ROUND(I727*H727,2)</f>
        <v>0</v>
      </c>
      <c r="K727" s="151" t="s">
        <v>3</v>
      </c>
      <c r="L727" s="34"/>
      <c r="M727" s="156" t="s">
        <v>3</v>
      </c>
      <c r="N727" s="157" t="s">
        <v>47</v>
      </c>
      <c r="O727" s="54"/>
      <c r="P727" s="158">
        <f>O727*H727</f>
        <v>0</v>
      </c>
      <c r="Q727" s="158">
        <v>0</v>
      </c>
      <c r="R727" s="158">
        <f>Q727*H727</f>
        <v>0</v>
      </c>
      <c r="S727" s="158">
        <v>0</v>
      </c>
      <c r="T727" s="159">
        <f>S727*H727</f>
        <v>0</v>
      </c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R727" s="160" t="s">
        <v>140</v>
      </c>
      <c r="AT727" s="160" t="s">
        <v>136</v>
      </c>
      <c r="AU727" s="160" t="s">
        <v>141</v>
      </c>
      <c r="AY727" s="18" t="s">
        <v>134</v>
      </c>
      <c r="BE727" s="161">
        <f>IF(N727="základní",J727,0)</f>
        <v>0</v>
      </c>
      <c r="BF727" s="161">
        <f>IF(N727="snížená",J727,0)</f>
        <v>0</v>
      </c>
      <c r="BG727" s="161">
        <f>IF(N727="zákl. přenesená",J727,0)</f>
        <v>0</v>
      </c>
      <c r="BH727" s="161">
        <f>IF(N727="sníž. přenesená",J727,0)</f>
        <v>0</v>
      </c>
      <c r="BI727" s="161">
        <f>IF(N727="nulová",J727,0)</f>
        <v>0</v>
      </c>
      <c r="BJ727" s="18" t="s">
        <v>141</v>
      </c>
      <c r="BK727" s="161">
        <f>ROUND(I727*H727,2)</f>
        <v>0</v>
      </c>
      <c r="BL727" s="18" t="s">
        <v>140</v>
      </c>
      <c r="BM727" s="160" t="s">
        <v>810</v>
      </c>
    </row>
    <row r="728" spans="1:65" s="15" customFormat="1" ht="11.25">
      <c r="B728" s="182"/>
      <c r="D728" s="162" t="s">
        <v>150</v>
      </c>
      <c r="E728" s="183" t="s">
        <v>3</v>
      </c>
      <c r="F728" s="184" t="s">
        <v>769</v>
      </c>
      <c r="H728" s="183" t="s">
        <v>3</v>
      </c>
      <c r="I728" s="185"/>
      <c r="L728" s="182"/>
      <c r="M728" s="186"/>
      <c r="N728" s="187"/>
      <c r="O728" s="187"/>
      <c r="P728" s="187"/>
      <c r="Q728" s="187"/>
      <c r="R728" s="187"/>
      <c r="S728" s="187"/>
      <c r="T728" s="188"/>
      <c r="AT728" s="183" t="s">
        <v>150</v>
      </c>
      <c r="AU728" s="183" t="s">
        <v>141</v>
      </c>
      <c r="AV728" s="15" t="s">
        <v>22</v>
      </c>
      <c r="AW728" s="15" t="s">
        <v>36</v>
      </c>
      <c r="AX728" s="15" t="s">
        <v>75</v>
      </c>
      <c r="AY728" s="183" t="s">
        <v>134</v>
      </c>
    </row>
    <row r="729" spans="1:65" s="15" customFormat="1" ht="11.25">
      <c r="B729" s="182"/>
      <c r="D729" s="162" t="s">
        <v>150</v>
      </c>
      <c r="E729" s="183" t="s">
        <v>3</v>
      </c>
      <c r="F729" s="184" t="s">
        <v>770</v>
      </c>
      <c r="H729" s="183" t="s">
        <v>3</v>
      </c>
      <c r="I729" s="185"/>
      <c r="L729" s="182"/>
      <c r="M729" s="186"/>
      <c r="N729" s="187"/>
      <c r="O729" s="187"/>
      <c r="P729" s="187"/>
      <c r="Q729" s="187"/>
      <c r="R729" s="187"/>
      <c r="S729" s="187"/>
      <c r="T729" s="188"/>
      <c r="AT729" s="183" t="s">
        <v>150</v>
      </c>
      <c r="AU729" s="183" t="s">
        <v>141</v>
      </c>
      <c r="AV729" s="15" t="s">
        <v>22</v>
      </c>
      <c r="AW729" s="15" t="s">
        <v>36</v>
      </c>
      <c r="AX729" s="15" t="s">
        <v>75</v>
      </c>
      <c r="AY729" s="183" t="s">
        <v>134</v>
      </c>
    </row>
    <row r="730" spans="1:65" s="15" customFormat="1" ht="11.25">
      <c r="B730" s="182"/>
      <c r="D730" s="162" t="s">
        <v>150</v>
      </c>
      <c r="E730" s="183" t="s">
        <v>3</v>
      </c>
      <c r="F730" s="184" t="s">
        <v>771</v>
      </c>
      <c r="H730" s="183" t="s">
        <v>3</v>
      </c>
      <c r="I730" s="185"/>
      <c r="L730" s="182"/>
      <c r="M730" s="186"/>
      <c r="N730" s="187"/>
      <c r="O730" s="187"/>
      <c r="P730" s="187"/>
      <c r="Q730" s="187"/>
      <c r="R730" s="187"/>
      <c r="S730" s="187"/>
      <c r="T730" s="188"/>
      <c r="AT730" s="183" t="s">
        <v>150</v>
      </c>
      <c r="AU730" s="183" t="s">
        <v>141</v>
      </c>
      <c r="AV730" s="15" t="s">
        <v>22</v>
      </c>
      <c r="AW730" s="15" t="s">
        <v>36</v>
      </c>
      <c r="AX730" s="15" t="s">
        <v>75</v>
      </c>
      <c r="AY730" s="183" t="s">
        <v>134</v>
      </c>
    </row>
    <row r="731" spans="1:65" s="15" customFormat="1" ht="11.25">
      <c r="B731" s="182"/>
      <c r="D731" s="162" t="s">
        <v>150</v>
      </c>
      <c r="E731" s="183" t="s">
        <v>3</v>
      </c>
      <c r="F731" s="184" t="s">
        <v>772</v>
      </c>
      <c r="H731" s="183" t="s">
        <v>3</v>
      </c>
      <c r="I731" s="185"/>
      <c r="L731" s="182"/>
      <c r="M731" s="186"/>
      <c r="N731" s="187"/>
      <c r="O731" s="187"/>
      <c r="P731" s="187"/>
      <c r="Q731" s="187"/>
      <c r="R731" s="187"/>
      <c r="S731" s="187"/>
      <c r="T731" s="188"/>
      <c r="AT731" s="183" t="s">
        <v>150</v>
      </c>
      <c r="AU731" s="183" t="s">
        <v>141</v>
      </c>
      <c r="AV731" s="15" t="s">
        <v>22</v>
      </c>
      <c r="AW731" s="15" t="s">
        <v>36</v>
      </c>
      <c r="AX731" s="15" t="s">
        <v>75</v>
      </c>
      <c r="AY731" s="183" t="s">
        <v>134</v>
      </c>
    </row>
    <row r="732" spans="1:65" s="15" customFormat="1" ht="11.25">
      <c r="B732" s="182"/>
      <c r="D732" s="162" t="s">
        <v>150</v>
      </c>
      <c r="E732" s="183" t="s">
        <v>3</v>
      </c>
      <c r="F732" s="184" t="s">
        <v>811</v>
      </c>
      <c r="H732" s="183" t="s">
        <v>3</v>
      </c>
      <c r="I732" s="185"/>
      <c r="L732" s="182"/>
      <c r="M732" s="186"/>
      <c r="N732" s="187"/>
      <c r="O732" s="187"/>
      <c r="P732" s="187"/>
      <c r="Q732" s="187"/>
      <c r="R732" s="187"/>
      <c r="S732" s="187"/>
      <c r="T732" s="188"/>
      <c r="AT732" s="183" t="s">
        <v>150</v>
      </c>
      <c r="AU732" s="183" t="s">
        <v>141</v>
      </c>
      <c r="AV732" s="15" t="s">
        <v>22</v>
      </c>
      <c r="AW732" s="15" t="s">
        <v>36</v>
      </c>
      <c r="AX732" s="15" t="s">
        <v>75</v>
      </c>
      <c r="AY732" s="183" t="s">
        <v>134</v>
      </c>
    </row>
    <row r="733" spans="1:65" s="15" customFormat="1" ht="11.25">
      <c r="B733" s="182"/>
      <c r="D733" s="162" t="s">
        <v>150</v>
      </c>
      <c r="E733" s="183" t="s">
        <v>3</v>
      </c>
      <c r="F733" s="184" t="s">
        <v>812</v>
      </c>
      <c r="H733" s="183" t="s">
        <v>3</v>
      </c>
      <c r="I733" s="185"/>
      <c r="L733" s="182"/>
      <c r="M733" s="186"/>
      <c r="N733" s="187"/>
      <c r="O733" s="187"/>
      <c r="P733" s="187"/>
      <c r="Q733" s="187"/>
      <c r="R733" s="187"/>
      <c r="S733" s="187"/>
      <c r="T733" s="188"/>
      <c r="AT733" s="183" t="s">
        <v>150</v>
      </c>
      <c r="AU733" s="183" t="s">
        <v>141</v>
      </c>
      <c r="AV733" s="15" t="s">
        <v>22</v>
      </c>
      <c r="AW733" s="15" t="s">
        <v>36</v>
      </c>
      <c r="AX733" s="15" t="s">
        <v>75</v>
      </c>
      <c r="AY733" s="183" t="s">
        <v>134</v>
      </c>
    </row>
    <row r="734" spans="1:65" s="15" customFormat="1" ht="11.25">
      <c r="B734" s="182"/>
      <c r="D734" s="162" t="s">
        <v>150</v>
      </c>
      <c r="E734" s="183" t="s">
        <v>3</v>
      </c>
      <c r="F734" s="184" t="s">
        <v>539</v>
      </c>
      <c r="H734" s="183" t="s">
        <v>3</v>
      </c>
      <c r="I734" s="185"/>
      <c r="L734" s="182"/>
      <c r="M734" s="186"/>
      <c r="N734" s="187"/>
      <c r="O734" s="187"/>
      <c r="P734" s="187"/>
      <c r="Q734" s="187"/>
      <c r="R734" s="187"/>
      <c r="S734" s="187"/>
      <c r="T734" s="188"/>
      <c r="AT734" s="183" t="s">
        <v>150</v>
      </c>
      <c r="AU734" s="183" t="s">
        <v>141</v>
      </c>
      <c r="AV734" s="15" t="s">
        <v>22</v>
      </c>
      <c r="AW734" s="15" t="s">
        <v>36</v>
      </c>
      <c r="AX734" s="15" t="s">
        <v>75</v>
      </c>
      <c r="AY734" s="183" t="s">
        <v>134</v>
      </c>
    </row>
    <row r="735" spans="1:65" s="15" customFormat="1" ht="11.25">
      <c r="B735" s="182"/>
      <c r="D735" s="162" t="s">
        <v>150</v>
      </c>
      <c r="E735" s="183" t="s">
        <v>3</v>
      </c>
      <c r="F735" s="184" t="s">
        <v>813</v>
      </c>
      <c r="H735" s="183" t="s">
        <v>3</v>
      </c>
      <c r="I735" s="185"/>
      <c r="L735" s="182"/>
      <c r="M735" s="186"/>
      <c r="N735" s="187"/>
      <c r="O735" s="187"/>
      <c r="P735" s="187"/>
      <c r="Q735" s="187"/>
      <c r="R735" s="187"/>
      <c r="S735" s="187"/>
      <c r="T735" s="188"/>
      <c r="AT735" s="183" t="s">
        <v>150</v>
      </c>
      <c r="AU735" s="183" t="s">
        <v>141</v>
      </c>
      <c r="AV735" s="15" t="s">
        <v>22</v>
      </c>
      <c r="AW735" s="15" t="s">
        <v>36</v>
      </c>
      <c r="AX735" s="15" t="s">
        <v>75</v>
      </c>
      <c r="AY735" s="183" t="s">
        <v>134</v>
      </c>
    </row>
    <row r="736" spans="1:65" s="15" customFormat="1" ht="11.25">
      <c r="B736" s="182"/>
      <c r="D736" s="162" t="s">
        <v>150</v>
      </c>
      <c r="E736" s="183" t="s">
        <v>3</v>
      </c>
      <c r="F736" s="184" t="s">
        <v>814</v>
      </c>
      <c r="H736" s="183" t="s">
        <v>3</v>
      </c>
      <c r="I736" s="185"/>
      <c r="L736" s="182"/>
      <c r="M736" s="186"/>
      <c r="N736" s="187"/>
      <c r="O736" s="187"/>
      <c r="P736" s="187"/>
      <c r="Q736" s="187"/>
      <c r="R736" s="187"/>
      <c r="S736" s="187"/>
      <c r="T736" s="188"/>
      <c r="AT736" s="183" t="s">
        <v>150</v>
      </c>
      <c r="AU736" s="183" t="s">
        <v>141</v>
      </c>
      <c r="AV736" s="15" t="s">
        <v>22</v>
      </c>
      <c r="AW736" s="15" t="s">
        <v>36</v>
      </c>
      <c r="AX736" s="15" t="s">
        <v>75</v>
      </c>
      <c r="AY736" s="183" t="s">
        <v>134</v>
      </c>
    </row>
    <row r="737" spans="1:65" s="15" customFormat="1" ht="11.25">
      <c r="B737" s="182"/>
      <c r="D737" s="162" t="s">
        <v>150</v>
      </c>
      <c r="E737" s="183" t="s">
        <v>3</v>
      </c>
      <c r="F737" s="184" t="s">
        <v>815</v>
      </c>
      <c r="H737" s="183" t="s">
        <v>3</v>
      </c>
      <c r="I737" s="185"/>
      <c r="L737" s="182"/>
      <c r="M737" s="186"/>
      <c r="N737" s="187"/>
      <c r="O737" s="187"/>
      <c r="P737" s="187"/>
      <c r="Q737" s="187"/>
      <c r="R737" s="187"/>
      <c r="S737" s="187"/>
      <c r="T737" s="188"/>
      <c r="AT737" s="183" t="s">
        <v>150</v>
      </c>
      <c r="AU737" s="183" t="s">
        <v>141</v>
      </c>
      <c r="AV737" s="15" t="s">
        <v>22</v>
      </c>
      <c r="AW737" s="15" t="s">
        <v>36</v>
      </c>
      <c r="AX737" s="15" t="s">
        <v>75</v>
      </c>
      <c r="AY737" s="183" t="s">
        <v>134</v>
      </c>
    </row>
    <row r="738" spans="1:65" s="15" customFormat="1" ht="11.25">
      <c r="B738" s="182"/>
      <c r="D738" s="162" t="s">
        <v>150</v>
      </c>
      <c r="E738" s="183" t="s">
        <v>3</v>
      </c>
      <c r="F738" s="184" t="s">
        <v>816</v>
      </c>
      <c r="H738" s="183" t="s">
        <v>3</v>
      </c>
      <c r="I738" s="185"/>
      <c r="L738" s="182"/>
      <c r="M738" s="186"/>
      <c r="N738" s="187"/>
      <c r="O738" s="187"/>
      <c r="P738" s="187"/>
      <c r="Q738" s="187"/>
      <c r="R738" s="187"/>
      <c r="S738" s="187"/>
      <c r="T738" s="188"/>
      <c r="AT738" s="183" t="s">
        <v>150</v>
      </c>
      <c r="AU738" s="183" t="s">
        <v>141</v>
      </c>
      <c r="AV738" s="15" t="s">
        <v>22</v>
      </c>
      <c r="AW738" s="15" t="s">
        <v>36</v>
      </c>
      <c r="AX738" s="15" t="s">
        <v>75</v>
      </c>
      <c r="AY738" s="183" t="s">
        <v>134</v>
      </c>
    </row>
    <row r="739" spans="1:65" s="15" customFormat="1" ht="11.25">
      <c r="B739" s="182"/>
      <c r="D739" s="162" t="s">
        <v>150</v>
      </c>
      <c r="E739" s="183" t="s">
        <v>3</v>
      </c>
      <c r="F739" s="184" t="s">
        <v>817</v>
      </c>
      <c r="H739" s="183" t="s">
        <v>3</v>
      </c>
      <c r="I739" s="185"/>
      <c r="L739" s="182"/>
      <c r="M739" s="186"/>
      <c r="N739" s="187"/>
      <c r="O739" s="187"/>
      <c r="P739" s="187"/>
      <c r="Q739" s="187"/>
      <c r="R739" s="187"/>
      <c r="S739" s="187"/>
      <c r="T739" s="188"/>
      <c r="AT739" s="183" t="s">
        <v>150</v>
      </c>
      <c r="AU739" s="183" t="s">
        <v>141</v>
      </c>
      <c r="AV739" s="15" t="s">
        <v>22</v>
      </c>
      <c r="AW739" s="15" t="s">
        <v>36</v>
      </c>
      <c r="AX739" s="15" t="s">
        <v>75</v>
      </c>
      <c r="AY739" s="183" t="s">
        <v>134</v>
      </c>
    </row>
    <row r="740" spans="1:65" s="15" customFormat="1" ht="11.25">
      <c r="B740" s="182"/>
      <c r="D740" s="162" t="s">
        <v>150</v>
      </c>
      <c r="E740" s="183" t="s">
        <v>3</v>
      </c>
      <c r="F740" s="184" t="s">
        <v>544</v>
      </c>
      <c r="H740" s="183" t="s">
        <v>3</v>
      </c>
      <c r="I740" s="185"/>
      <c r="L740" s="182"/>
      <c r="M740" s="186"/>
      <c r="N740" s="187"/>
      <c r="O740" s="187"/>
      <c r="P740" s="187"/>
      <c r="Q740" s="187"/>
      <c r="R740" s="187"/>
      <c r="S740" s="187"/>
      <c r="T740" s="188"/>
      <c r="AT740" s="183" t="s">
        <v>150</v>
      </c>
      <c r="AU740" s="183" t="s">
        <v>141</v>
      </c>
      <c r="AV740" s="15" t="s">
        <v>22</v>
      </c>
      <c r="AW740" s="15" t="s">
        <v>36</v>
      </c>
      <c r="AX740" s="15" t="s">
        <v>75</v>
      </c>
      <c r="AY740" s="183" t="s">
        <v>134</v>
      </c>
    </row>
    <row r="741" spans="1:65" s="15" customFormat="1" ht="11.25">
      <c r="B741" s="182"/>
      <c r="D741" s="162" t="s">
        <v>150</v>
      </c>
      <c r="E741" s="183" t="s">
        <v>3</v>
      </c>
      <c r="F741" s="184" t="s">
        <v>818</v>
      </c>
      <c r="H741" s="183" t="s">
        <v>3</v>
      </c>
      <c r="I741" s="185"/>
      <c r="L741" s="182"/>
      <c r="M741" s="186"/>
      <c r="N741" s="187"/>
      <c r="O741" s="187"/>
      <c r="P741" s="187"/>
      <c r="Q741" s="187"/>
      <c r="R741" s="187"/>
      <c r="S741" s="187"/>
      <c r="T741" s="188"/>
      <c r="AT741" s="183" t="s">
        <v>150</v>
      </c>
      <c r="AU741" s="183" t="s">
        <v>141</v>
      </c>
      <c r="AV741" s="15" t="s">
        <v>22</v>
      </c>
      <c r="AW741" s="15" t="s">
        <v>36</v>
      </c>
      <c r="AX741" s="15" t="s">
        <v>75</v>
      </c>
      <c r="AY741" s="183" t="s">
        <v>134</v>
      </c>
    </row>
    <row r="742" spans="1:65" s="15" customFormat="1" ht="11.25">
      <c r="B742" s="182"/>
      <c r="D742" s="162" t="s">
        <v>150</v>
      </c>
      <c r="E742" s="183" t="s">
        <v>3</v>
      </c>
      <c r="F742" s="184" t="s">
        <v>651</v>
      </c>
      <c r="H742" s="183" t="s">
        <v>3</v>
      </c>
      <c r="I742" s="185"/>
      <c r="L742" s="182"/>
      <c r="M742" s="186"/>
      <c r="N742" s="187"/>
      <c r="O742" s="187"/>
      <c r="P742" s="187"/>
      <c r="Q742" s="187"/>
      <c r="R742" s="187"/>
      <c r="S742" s="187"/>
      <c r="T742" s="188"/>
      <c r="AT742" s="183" t="s">
        <v>150</v>
      </c>
      <c r="AU742" s="183" t="s">
        <v>141</v>
      </c>
      <c r="AV742" s="15" t="s">
        <v>22</v>
      </c>
      <c r="AW742" s="15" t="s">
        <v>36</v>
      </c>
      <c r="AX742" s="15" t="s">
        <v>75</v>
      </c>
      <c r="AY742" s="183" t="s">
        <v>134</v>
      </c>
    </row>
    <row r="743" spans="1:65" s="15" customFormat="1" ht="11.25">
      <c r="B743" s="182"/>
      <c r="D743" s="162" t="s">
        <v>150</v>
      </c>
      <c r="E743" s="183" t="s">
        <v>3</v>
      </c>
      <c r="F743" s="184" t="s">
        <v>819</v>
      </c>
      <c r="H743" s="183" t="s">
        <v>3</v>
      </c>
      <c r="I743" s="185"/>
      <c r="L743" s="182"/>
      <c r="M743" s="186"/>
      <c r="N743" s="187"/>
      <c r="O743" s="187"/>
      <c r="P743" s="187"/>
      <c r="Q743" s="187"/>
      <c r="R743" s="187"/>
      <c r="S743" s="187"/>
      <c r="T743" s="188"/>
      <c r="AT743" s="183" t="s">
        <v>150</v>
      </c>
      <c r="AU743" s="183" t="s">
        <v>141</v>
      </c>
      <c r="AV743" s="15" t="s">
        <v>22</v>
      </c>
      <c r="AW743" s="15" t="s">
        <v>36</v>
      </c>
      <c r="AX743" s="15" t="s">
        <v>75</v>
      </c>
      <c r="AY743" s="183" t="s">
        <v>134</v>
      </c>
    </row>
    <row r="744" spans="1:65" s="15" customFormat="1" ht="11.25">
      <c r="B744" s="182"/>
      <c r="D744" s="162" t="s">
        <v>150</v>
      </c>
      <c r="E744" s="183" t="s">
        <v>3</v>
      </c>
      <c r="F744" s="184" t="s">
        <v>820</v>
      </c>
      <c r="H744" s="183" t="s">
        <v>3</v>
      </c>
      <c r="I744" s="185"/>
      <c r="L744" s="182"/>
      <c r="M744" s="186"/>
      <c r="N744" s="187"/>
      <c r="O744" s="187"/>
      <c r="P744" s="187"/>
      <c r="Q744" s="187"/>
      <c r="R744" s="187"/>
      <c r="S744" s="187"/>
      <c r="T744" s="188"/>
      <c r="AT744" s="183" t="s">
        <v>150</v>
      </c>
      <c r="AU744" s="183" t="s">
        <v>141</v>
      </c>
      <c r="AV744" s="15" t="s">
        <v>22</v>
      </c>
      <c r="AW744" s="15" t="s">
        <v>36</v>
      </c>
      <c r="AX744" s="15" t="s">
        <v>75</v>
      </c>
      <c r="AY744" s="183" t="s">
        <v>134</v>
      </c>
    </row>
    <row r="745" spans="1:65" s="15" customFormat="1" ht="11.25">
      <c r="B745" s="182"/>
      <c r="D745" s="162" t="s">
        <v>150</v>
      </c>
      <c r="E745" s="183" t="s">
        <v>3</v>
      </c>
      <c r="F745" s="184" t="s">
        <v>821</v>
      </c>
      <c r="H745" s="183" t="s">
        <v>3</v>
      </c>
      <c r="I745" s="185"/>
      <c r="L745" s="182"/>
      <c r="M745" s="186"/>
      <c r="N745" s="187"/>
      <c r="O745" s="187"/>
      <c r="P745" s="187"/>
      <c r="Q745" s="187"/>
      <c r="R745" s="187"/>
      <c r="S745" s="187"/>
      <c r="T745" s="188"/>
      <c r="AT745" s="183" t="s">
        <v>150</v>
      </c>
      <c r="AU745" s="183" t="s">
        <v>141</v>
      </c>
      <c r="AV745" s="15" t="s">
        <v>22</v>
      </c>
      <c r="AW745" s="15" t="s">
        <v>36</v>
      </c>
      <c r="AX745" s="15" t="s">
        <v>75</v>
      </c>
      <c r="AY745" s="183" t="s">
        <v>134</v>
      </c>
    </row>
    <row r="746" spans="1:65" s="15" customFormat="1" ht="11.25">
      <c r="B746" s="182"/>
      <c r="D746" s="162" t="s">
        <v>150</v>
      </c>
      <c r="E746" s="183" t="s">
        <v>3</v>
      </c>
      <c r="F746" s="184" t="s">
        <v>822</v>
      </c>
      <c r="H746" s="183" t="s">
        <v>3</v>
      </c>
      <c r="I746" s="185"/>
      <c r="L746" s="182"/>
      <c r="M746" s="186"/>
      <c r="N746" s="187"/>
      <c r="O746" s="187"/>
      <c r="P746" s="187"/>
      <c r="Q746" s="187"/>
      <c r="R746" s="187"/>
      <c r="S746" s="187"/>
      <c r="T746" s="188"/>
      <c r="AT746" s="183" t="s">
        <v>150</v>
      </c>
      <c r="AU746" s="183" t="s">
        <v>141</v>
      </c>
      <c r="AV746" s="15" t="s">
        <v>22</v>
      </c>
      <c r="AW746" s="15" t="s">
        <v>36</v>
      </c>
      <c r="AX746" s="15" t="s">
        <v>75</v>
      </c>
      <c r="AY746" s="183" t="s">
        <v>134</v>
      </c>
    </row>
    <row r="747" spans="1:65" s="15" customFormat="1" ht="11.25">
      <c r="B747" s="182"/>
      <c r="D747" s="162" t="s">
        <v>150</v>
      </c>
      <c r="E747" s="183" t="s">
        <v>3</v>
      </c>
      <c r="F747" s="184" t="s">
        <v>823</v>
      </c>
      <c r="H747" s="183" t="s">
        <v>3</v>
      </c>
      <c r="I747" s="185"/>
      <c r="L747" s="182"/>
      <c r="M747" s="186"/>
      <c r="N747" s="187"/>
      <c r="O747" s="187"/>
      <c r="P747" s="187"/>
      <c r="Q747" s="187"/>
      <c r="R747" s="187"/>
      <c r="S747" s="187"/>
      <c r="T747" s="188"/>
      <c r="AT747" s="183" t="s">
        <v>150</v>
      </c>
      <c r="AU747" s="183" t="s">
        <v>141</v>
      </c>
      <c r="AV747" s="15" t="s">
        <v>22</v>
      </c>
      <c r="AW747" s="15" t="s">
        <v>36</v>
      </c>
      <c r="AX747" s="15" t="s">
        <v>75</v>
      </c>
      <c r="AY747" s="183" t="s">
        <v>134</v>
      </c>
    </row>
    <row r="748" spans="1:65" s="15" customFormat="1" ht="11.25">
      <c r="B748" s="182"/>
      <c r="D748" s="162" t="s">
        <v>150</v>
      </c>
      <c r="E748" s="183" t="s">
        <v>3</v>
      </c>
      <c r="F748" s="184" t="s">
        <v>824</v>
      </c>
      <c r="H748" s="183" t="s">
        <v>3</v>
      </c>
      <c r="I748" s="185"/>
      <c r="L748" s="182"/>
      <c r="M748" s="186"/>
      <c r="N748" s="187"/>
      <c r="O748" s="187"/>
      <c r="P748" s="187"/>
      <c r="Q748" s="187"/>
      <c r="R748" s="187"/>
      <c r="S748" s="187"/>
      <c r="T748" s="188"/>
      <c r="AT748" s="183" t="s">
        <v>150</v>
      </c>
      <c r="AU748" s="183" t="s">
        <v>141</v>
      </c>
      <c r="AV748" s="15" t="s">
        <v>22</v>
      </c>
      <c r="AW748" s="15" t="s">
        <v>36</v>
      </c>
      <c r="AX748" s="15" t="s">
        <v>75</v>
      </c>
      <c r="AY748" s="183" t="s">
        <v>134</v>
      </c>
    </row>
    <row r="749" spans="1:65" s="13" customFormat="1" ht="11.25">
      <c r="B749" s="166"/>
      <c r="D749" s="162" t="s">
        <v>150</v>
      </c>
      <c r="E749" s="167" t="s">
        <v>3</v>
      </c>
      <c r="F749" s="168" t="s">
        <v>825</v>
      </c>
      <c r="H749" s="169">
        <v>1</v>
      </c>
      <c r="I749" s="170"/>
      <c r="L749" s="166"/>
      <c r="M749" s="171"/>
      <c r="N749" s="172"/>
      <c r="O749" s="172"/>
      <c r="P749" s="172"/>
      <c r="Q749" s="172"/>
      <c r="R749" s="172"/>
      <c r="S749" s="172"/>
      <c r="T749" s="173"/>
      <c r="AT749" s="167" t="s">
        <v>150</v>
      </c>
      <c r="AU749" s="167" t="s">
        <v>141</v>
      </c>
      <c r="AV749" s="13" t="s">
        <v>141</v>
      </c>
      <c r="AW749" s="13" t="s">
        <v>36</v>
      </c>
      <c r="AX749" s="13" t="s">
        <v>22</v>
      </c>
      <c r="AY749" s="167" t="s">
        <v>134</v>
      </c>
    </row>
    <row r="750" spans="1:65" s="2" customFormat="1" ht="16.5" customHeight="1">
      <c r="A750" s="33"/>
      <c r="B750" s="148"/>
      <c r="C750" s="149" t="s">
        <v>826</v>
      </c>
      <c r="D750" s="149" t="s">
        <v>136</v>
      </c>
      <c r="E750" s="150" t="s">
        <v>827</v>
      </c>
      <c r="F750" s="151" t="s">
        <v>828</v>
      </c>
      <c r="G750" s="152" t="s">
        <v>411</v>
      </c>
      <c r="H750" s="153">
        <v>2</v>
      </c>
      <c r="I750" s="154"/>
      <c r="J750" s="155">
        <f>ROUND(I750*H750,2)</f>
        <v>0</v>
      </c>
      <c r="K750" s="151" t="s">
        <v>3</v>
      </c>
      <c r="L750" s="34"/>
      <c r="M750" s="156" t="s">
        <v>3</v>
      </c>
      <c r="N750" s="157" t="s">
        <v>47</v>
      </c>
      <c r="O750" s="54"/>
      <c r="P750" s="158">
        <f>O750*H750</f>
        <v>0</v>
      </c>
      <c r="Q750" s="158">
        <v>0</v>
      </c>
      <c r="R750" s="158">
        <f>Q750*H750</f>
        <v>0</v>
      </c>
      <c r="S750" s="158">
        <v>0</v>
      </c>
      <c r="T750" s="159">
        <f>S750*H750</f>
        <v>0</v>
      </c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R750" s="160" t="s">
        <v>140</v>
      </c>
      <c r="AT750" s="160" t="s">
        <v>136</v>
      </c>
      <c r="AU750" s="160" t="s">
        <v>141</v>
      </c>
      <c r="AY750" s="18" t="s">
        <v>134</v>
      </c>
      <c r="BE750" s="161">
        <f>IF(N750="základní",J750,0)</f>
        <v>0</v>
      </c>
      <c r="BF750" s="161">
        <f>IF(N750="snížená",J750,0)</f>
        <v>0</v>
      </c>
      <c r="BG750" s="161">
        <f>IF(N750="zákl. přenesená",J750,0)</f>
        <v>0</v>
      </c>
      <c r="BH750" s="161">
        <f>IF(N750="sníž. přenesená",J750,0)</f>
        <v>0</v>
      </c>
      <c r="BI750" s="161">
        <f>IF(N750="nulová",J750,0)</f>
        <v>0</v>
      </c>
      <c r="BJ750" s="18" t="s">
        <v>141</v>
      </c>
      <c r="BK750" s="161">
        <f>ROUND(I750*H750,2)</f>
        <v>0</v>
      </c>
      <c r="BL750" s="18" t="s">
        <v>140</v>
      </c>
      <c r="BM750" s="160" t="s">
        <v>829</v>
      </c>
    </row>
    <row r="751" spans="1:65" s="15" customFormat="1" ht="11.25">
      <c r="B751" s="182"/>
      <c r="D751" s="162" t="s">
        <v>150</v>
      </c>
      <c r="E751" s="183" t="s">
        <v>3</v>
      </c>
      <c r="F751" s="184" t="s">
        <v>769</v>
      </c>
      <c r="H751" s="183" t="s">
        <v>3</v>
      </c>
      <c r="I751" s="185"/>
      <c r="L751" s="182"/>
      <c r="M751" s="186"/>
      <c r="N751" s="187"/>
      <c r="O751" s="187"/>
      <c r="P751" s="187"/>
      <c r="Q751" s="187"/>
      <c r="R751" s="187"/>
      <c r="S751" s="187"/>
      <c r="T751" s="188"/>
      <c r="AT751" s="183" t="s">
        <v>150</v>
      </c>
      <c r="AU751" s="183" t="s">
        <v>141</v>
      </c>
      <c r="AV751" s="15" t="s">
        <v>22</v>
      </c>
      <c r="AW751" s="15" t="s">
        <v>36</v>
      </c>
      <c r="AX751" s="15" t="s">
        <v>75</v>
      </c>
      <c r="AY751" s="183" t="s">
        <v>134</v>
      </c>
    </row>
    <row r="752" spans="1:65" s="15" customFormat="1" ht="11.25">
      <c r="B752" s="182"/>
      <c r="D752" s="162" t="s">
        <v>150</v>
      </c>
      <c r="E752" s="183" t="s">
        <v>3</v>
      </c>
      <c r="F752" s="184" t="s">
        <v>770</v>
      </c>
      <c r="H752" s="183" t="s">
        <v>3</v>
      </c>
      <c r="I752" s="185"/>
      <c r="L752" s="182"/>
      <c r="M752" s="186"/>
      <c r="N752" s="187"/>
      <c r="O752" s="187"/>
      <c r="P752" s="187"/>
      <c r="Q752" s="187"/>
      <c r="R752" s="187"/>
      <c r="S752" s="187"/>
      <c r="T752" s="188"/>
      <c r="AT752" s="183" t="s">
        <v>150</v>
      </c>
      <c r="AU752" s="183" t="s">
        <v>141</v>
      </c>
      <c r="AV752" s="15" t="s">
        <v>22</v>
      </c>
      <c r="AW752" s="15" t="s">
        <v>36</v>
      </c>
      <c r="AX752" s="15" t="s">
        <v>75</v>
      </c>
      <c r="AY752" s="183" t="s">
        <v>134</v>
      </c>
    </row>
    <row r="753" spans="1:65" s="15" customFormat="1" ht="11.25">
      <c r="B753" s="182"/>
      <c r="D753" s="162" t="s">
        <v>150</v>
      </c>
      <c r="E753" s="183" t="s">
        <v>3</v>
      </c>
      <c r="F753" s="184" t="s">
        <v>771</v>
      </c>
      <c r="H753" s="183" t="s">
        <v>3</v>
      </c>
      <c r="I753" s="185"/>
      <c r="L753" s="182"/>
      <c r="M753" s="186"/>
      <c r="N753" s="187"/>
      <c r="O753" s="187"/>
      <c r="P753" s="187"/>
      <c r="Q753" s="187"/>
      <c r="R753" s="187"/>
      <c r="S753" s="187"/>
      <c r="T753" s="188"/>
      <c r="AT753" s="183" t="s">
        <v>150</v>
      </c>
      <c r="AU753" s="183" t="s">
        <v>141</v>
      </c>
      <c r="AV753" s="15" t="s">
        <v>22</v>
      </c>
      <c r="AW753" s="15" t="s">
        <v>36</v>
      </c>
      <c r="AX753" s="15" t="s">
        <v>75</v>
      </c>
      <c r="AY753" s="183" t="s">
        <v>134</v>
      </c>
    </row>
    <row r="754" spans="1:65" s="15" customFormat="1" ht="11.25">
      <c r="B754" s="182"/>
      <c r="D754" s="162" t="s">
        <v>150</v>
      </c>
      <c r="E754" s="183" t="s">
        <v>3</v>
      </c>
      <c r="F754" s="184" t="s">
        <v>772</v>
      </c>
      <c r="H754" s="183" t="s">
        <v>3</v>
      </c>
      <c r="I754" s="185"/>
      <c r="L754" s="182"/>
      <c r="M754" s="186"/>
      <c r="N754" s="187"/>
      <c r="O754" s="187"/>
      <c r="P754" s="187"/>
      <c r="Q754" s="187"/>
      <c r="R754" s="187"/>
      <c r="S754" s="187"/>
      <c r="T754" s="188"/>
      <c r="AT754" s="183" t="s">
        <v>150</v>
      </c>
      <c r="AU754" s="183" t="s">
        <v>141</v>
      </c>
      <c r="AV754" s="15" t="s">
        <v>22</v>
      </c>
      <c r="AW754" s="15" t="s">
        <v>36</v>
      </c>
      <c r="AX754" s="15" t="s">
        <v>75</v>
      </c>
      <c r="AY754" s="183" t="s">
        <v>134</v>
      </c>
    </row>
    <row r="755" spans="1:65" s="13" customFormat="1" ht="11.25">
      <c r="B755" s="166"/>
      <c r="D755" s="162" t="s">
        <v>150</v>
      </c>
      <c r="E755" s="167" t="s">
        <v>3</v>
      </c>
      <c r="F755" s="168" t="s">
        <v>830</v>
      </c>
      <c r="H755" s="169">
        <v>2</v>
      </c>
      <c r="I755" s="170"/>
      <c r="L755" s="166"/>
      <c r="M755" s="171"/>
      <c r="N755" s="172"/>
      <c r="O755" s="172"/>
      <c r="P755" s="172"/>
      <c r="Q755" s="172"/>
      <c r="R755" s="172"/>
      <c r="S755" s="172"/>
      <c r="T755" s="173"/>
      <c r="AT755" s="167" t="s">
        <v>150</v>
      </c>
      <c r="AU755" s="167" t="s">
        <v>141</v>
      </c>
      <c r="AV755" s="13" t="s">
        <v>141</v>
      </c>
      <c r="AW755" s="13" t="s">
        <v>36</v>
      </c>
      <c r="AX755" s="13" t="s">
        <v>22</v>
      </c>
      <c r="AY755" s="167" t="s">
        <v>134</v>
      </c>
    </row>
    <row r="756" spans="1:65" s="2" customFormat="1" ht="16.5" customHeight="1">
      <c r="A756" s="33"/>
      <c r="B756" s="148"/>
      <c r="C756" s="149" t="s">
        <v>831</v>
      </c>
      <c r="D756" s="149" t="s">
        <v>136</v>
      </c>
      <c r="E756" s="150" t="s">
        <v>832</v>
      </c>
      <c r="F756" s="151" t="s">
        <v>833</v>
      </c>
      <c r="G756" s="152" t="s">
        <v>411</v>
      </c>
      <c r="H756" s="153">
        <v>3</v>
      </c>
      <c r="I756" s="154"/>
      <c r="J756" s="155">
        <f>ROUND(I756*H756,2)</f>
        <v>0</v>
      </c>
      <c r="K756" s="151" t="s">
        <v>3</v>
      </c>
      <c r="L756" s="34"/>
      <c r="M756" s="156" t="s">
        <v>3</v>
      </c>
      <c r="N756" s="157" t="s">
        <v>47</v>
      </c>
      <c r="O756" s="54"/>
      <c r="P756" s="158">
        <f>O756*H756</f>
        <v>0</v>
      </c>
      <c r="Q756" s="158">
        <v>0</v>
      </c>
      <c r="R756" s="158">
        <f>Q756*H756</f>
        <v>0</v>
      </c>
      <c r="S756" s="158">
        <v>0</v>
      </c>
      <c r="T756" s="159">
        <f>S756*H756</f>
        <v>0</v>
      </c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R756" s="160" t="s">
        <v>140</v>
      </c>
      <c r="AT756" s="160" t="s">
        <v>136</v>
      </c>
      <c r="AU756" s="160" t="s">
        <v>141</v>
      </c>
      <c r="AY756" s="18" t="s">
        <v>134</v>
      </c>
      <c r="BE756" s="161">
        <f>IF(N756="základní",J756,0)</f>
        <v>0</v>
      </c>
      <c r="BF756" s="161">
        <f>IF(N756="snížená",J756,0)</f>
        <v>0</v>
      </c>
      <c r="BG756" s="161">
        <f>IF(N756="zákl. přenesená",J756,0)</f>
        <v>0</v>
      </c>
      <c r="BH756" s="161">
        <f>IF(N756="sníž. přenesená",J756,0)</f>
        <v>0</v>
      </c>
      <c r="BI756" s="161">
        <f>IF(N756="nulová",J756,0)</f>
        <v>0</v>
      </c>
      <c r="BJ756" s="18" t="s">
        <v>141</v>
      </c>
      <c r="BK756" s="161">
        <f>ROUND(I756*H756,2)</f>
        <v>0</v>
      </c>
      <c r="BL756" s="18" t="s">
        <v>140</v>
      </c>
      <c r="BM756" s="160" t="s">
        <v>834</v>
      </c>
    </row>
    <row r="757" spans="1:65" s="15" customFormat="1" ht="11.25">
      <c r="B757" s="182"/>
      <c r="D757" s="162" t="s">
        <v>150</v>
      </c>
      <c r="E757" s="183" t="s">
        <v>3</v>
      </c>
      <c r="F757" s="184" t="s">
        <v>835</v>
      </c>
      <c r="H757" s="183" t="s">
        <v>3</v>
      </c>
      <c r="I757" s="185"/>
      <c r="L757" s="182"/>
      <c r="M757" s="186"/>
      <c r="N757" s="187"/>
      <c r="O757" s="187"/>
      <c r="P757" s="187"/>
      <c r="Q757" s="187"/>
      <c r="R757" s="187"/>
      <c r="S757" s="187"/>
      <c r="T757" s="188"/>
      <c r="AT757" s="183" t="s">
        <v>150</v>
      </c>
      <c r="AU757" s="183" t="s">
        <v>141</v>
      </c>
      <c r="AV757" s="15" t="s">
        <v>22</v>
      </c>
      <c r="AW757" s="15" t="s">
        <v>36</v>
      </c>
      <c r="AX757" s="15" t="s">
        <v>75</v>
      </c>
      <c r="AY757" s="183" t="s">
        <v>134</v>
      </c>
    </row>
    <row r="758" spans="1:65" s="15" customFormat="1" ht="11.25">
      <c r="B758" s="182"/>
      <c r="D758" s="162" t="s">
        <v>150</v>
      </c>
      <c r="E758" s="183" t="s">
        <v>3</v>
      </c>
      <c r="F758" s="184" t="s">
        <v>836</v>
      </c>
      <c r="H758" s="183" t="s">
        <v>3</v>
      </c>
      <c r="I758" s="185"/>
      <c r="L758" s="182"/>
      <c r="M758" s="186"/>
      <c r="N758" s="187"/>
      <c r="O758" s="187"/>
      <c r="P758" s="187"/>
      <c r="Q758" s="187"/>
      <c r="R758" s="187"/>
      <c r="S758" s="187"/>
      <c r="T758" s="188"/>
      <c r="AT758" s="183" t="s">
        <v>150</v>
      </c>
      <c r="AU758" s="183" t="s">
        <v>141</v>
      </c>
      <c r="AV758" s="15" t="s">
        <v>22</v>
      </c>
      <c r="AW758" s="15" t="s">
        <v>36</v>
      </c>
      <c r="AX758" s="15" t="s">
        <v>75</v>
      </c>
      <c r="AY758" s="183" t="s">
        <v>134</v>
      </c>
    </row>
    <row r="759" spans="1:65" s="15" customFormat="1" ht="11.25">
      <c r="B759" s="182"/>
      <c r="D759" s="162" t="s">
        <v>150</v>
      </c>
      <c r="E759" s="183" t="s">
        <v>3</v>
      </c>
      <c r="F759" s="184" t="s">
        <v>837</v>
      </c>
      <c r="H759" s="183" t="s">
        <v>3</v>
      </c>
      <c r="I759" s="185"/>
      <c r="L759" s="182"/>
      <c r="M759" s="186"/>
      <c r="N759" s="187"/>
      <c r="O759" s="187"/>
      <c r="P759" s="187"/>
      <c r="Q759" s="187"/>
      <c r="R759" s="187"/>
      <c r="S759" s="187"/>
      <c r="T759" s="188"/>
      <c r="AT759" s="183" t="s">
        <v>150</v>
      </c>
      <c r="AU759" s="183" t="s">
        <v>141</v>
      </c>
      <c r="AV759" s="15" t="s">
        <v>22</v>
      </c>
      <c r="AW759" s="15" t="s">
        <v>36</v>
      </c>
      <c r="AX759" s="15" t="s">
        <v>75</v>
      </c>
      <c r="AY759" s="183" t="s">
        <v>134</v>
      </c>
    </row>
    <row r="760" spans="1:65" s="15" customFormat="1" ht="11.25">
      <c r="B760" s="182"/>
      <c r="D760" s="162" t="s">
        <v>150</v>
      </c>
      <c r="E760" s="183" t="s">
        <v>3</v>
      </c>
      <c r="F760" s="184" t="s">
        <v>772</v>
      </c>
      <c r="H760" s="183" t="s">
        <v>3</v>
      </c>
      <c r="I760" s="185"/>
      <c r="L760" s="182"/>
      <c r="M760" s="186"/>
      <c r="N760" s="187"/>
      <c r="O760" s="187"/>
      <c r="P760" s="187"/>
      <c r="Q760" s="187"/>
      <c r="R760" s="187"/>
      <c r="S760" s="187"/>
      <c r="T760" s="188"/>
      <c r="AT760" s="183" t="s">
        <v>150</v>
      </c>
      <c r="AU760" s="183" t="s">
        <v>141</v>
      </c>
      <c r="AV760" s="15" t="s">
        <v>22</v>
      </c>
      <c r="AW760" s="15" t="s">
        <v>36</v>
      </c>
      <c r="AX760" s="15" t="s">
        <v>75</v>
      </c>
      <c r="AY760" s="183" t="s">
        <v>134</v>
      </c>
    </row>
    <row r="761" spans="1:65" s="13" customFormat="1" ht="11.25">
      <c r="B761" s="166"/>
      <c r="D761" s="162" t="s">
        <v>150</v>
      </c>
      <c r="E761" s="167" t="s">
        <v>3</v>
      </c>
      <c r="F761" s="168" t="s">
        <v>155</v>
      </c>
      <c r="H761" s="169">
        <v>3</v>
      </c>
      <c r="I761" s="170"/>
      <c r="L761" s="166"/>
      <c r="M761" s="171"/>
      <c r="N761" s="172"/>
      <c r="O761" s="172"/>
      <c r="P761" s="172"/>
      <c r="Q761" s="172"/>
      <c r="R761" s="172"/>
      <c r="S761" s="172"/>
      <c r="T761" s="173"/>
      <c r="AT761" s="167" t="s">
        <v>150</v>
      </c>
      <c r="AU761" s="167" t="s">
        <v>141</v>
      </c>
      <c r="AV761" s="13" t="s">
        <v>141</v>
      </c>
      <c r="AW761" s="13" t="s">
        <v>36</v>
      </c>
      <c r="AX761" s="13" t="s">
        <v>22</v>
      </c>
      <c r="AY761" s="167" t="s">
        <v>134</v>
      </c>
    </row>
    <row r="762" spans="1:65" s="2" customFormat="1" ht="16.5" customHeight="1">
      <c r="A762" s="33"/>
      <c r="B762" s="148"/>
      <c r="C762" s="149" t="s">
        <v>683</v>
      </c>
      <c r="D762" s="149" t="s">
        <v>136</v>
      </c>
      <c r="E762" s="150" t="s">
        <v>838</v>
      </c>
      <c r="F762" s="151" t="s">
        <v>839</v>
      </c>
      <c r="G762" s="152" t="s">
        <v>411</v>
      </c>
      <c r="H762" s="153">
        <v>3</v>
      </c>
      <c r="I762" s="154"/>
      <c r="J762" s="155">
        <f>ROUND(I762*H762,2)</f>
        <v>0</v>
      </c>
      <c r="K762" s="151" t="s">
        <v>3</v>
      </c>
      <c r="L762" s="34"/>
      <c r="M762" s="156" t="s">
        <v>3</v>
      </c>
      <c r="N762" s="157" t="s">
        <v>47</v>
      </c>
      <c r="O762" s="54"/>
      <c r="P762" s="158">
        <f>O762*H762</f>
        <v>0</v>
      </c>
      <c r="Q762" s="158">
        <v>0</v>
      </c>
      <c r="R762" s="158">
        <f>Q762*H762</f>
        <v>0</v>
      </c>
      <c r="S762" s="158">
        <v>0</v>
      </c>
      <c r="T762" s="159">
        <f>S762*H762</f>
        <v>0</v>
      </c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R762" s="160" t="s">
        <v>140</v>
      </c>
      <c r="AT762" s="160" t="s">
        <v>136</v>
      </c>
      <c r="AU762" s="160" t="s">
        <v>141</v>
      </c>
      <c r="AY762" s="18" t="s">
        <v>134</v>
      </c>
      <c r="BE762" s="161">
        <f>IF(N762="základní",J762,0)</f>
        <v>0</v>
      </c>
      <c r="BF762" s="161">
        <f>IF(N762="snížená",J762,0)</f>
        <v>0</v>
      </c>
      <c r="BG762" s="161">
        <f>IF(N762="zákl. přenesená",J762,0)</f>
        <v>0</v>
      </c>
      <c r="BH762" s="161">
        <f>IF(N762="sníž. přenesená",J762,0)</f>
        <v>0</v>
      </c>
      <c r="BI762" s="161">
        <f>IF(N762="nulová",J762,0)</f>
        <v>0</v>
      </c>
      <c r="BJ762" s="18" t="s">
        <v>141</v>
      </c>
      <c r="BK762" s="161">
        <f>ROUND(I762*H762,2)</f>
        <v>0</v>
      </c>
      <c r="BL762" s="18" t="s">
        <v>140</v>
      </c>
      <c r="BM762" s="160" t="s">
        <v>840</v>
      </c>
    </row>
    <row r="763" spans="1:65" s="15" customFormat="1" ht="11.25">
      <c r="B763" s="182"/>
      <c r="D763" s="162" t="s">
        <v>150</v>
      </c>
      <c r="E763" s="183" t="s">
        <v>3</v>
      </c>
      <c r="F763" s="184" t="s">
        <v>769</v>
      </c>
      <c r="H763" s="183" t="s">
        <v>3</v>
      </c>
      <c r="I763" s="185"/>
      <c r="L763" s="182"/>
      <c r="M763" s="186"/>
      <c r="N763" s="187"/>
      <c r="O763" s="187"/>
      <c r="P763" s="187"/>
      <c r="Q763" s="187"/>
      <c r="R763" s="187"/>
      <c r="S763" s="187"/>
      <c r="T763" s="188"/>
      <c r="AT763" s="183" t="s">
        <v>150</v>
      </c>
      <c r="AU763" s="183" t="s">
        <v>141</v>
      </c>
      <c r="AV763" s="15" t="s">
        <v>22</v>
      </c>
      <c r="AW763" s="15" t="s">
        <v>36</v>
      </c>
      <c r="AX763" s="15" t="s">
        <v>75</v>
      </c>
      <c r="AY763" s="183" t="s">
        <v>134</v>
      </c>
    </row>
    <row r="764" spans="1:65" s="15" customFormat="1" ht="11.25">
      <c r="B764" s="182"/>
      <c r="D764" s="162" t="s">
        <v>150</v>
      </c>
      <c r="E764" s="183" t="s">
        <v>3</v>
      </c>
      <c r="F764" s="184" t="s">
        <v>770</v>
      </c>
      <c r="H764" s="183" t="s">
        <v>3</v>
      </c>
      <c r="I764" s="185"/>
      <c r="L764" s="182"/>
      <c r="M764" s="186"/>
      <c r="N764" s="187"/>
      <c r="O764" s="187"/>
      <c r="P764" s="187"/>
      <c r="Q764" s="187"/>
      <c r="R764" s="187"/>
      <c r="S764" s="187"/>
      <c r="T764" s="188"/>
      <c r="AT764" s="183" t="s">
        <v>150</v>
      </c>
      <c r="AU764" s="183" t="s">
        <v>141</v>
      </c>
      <c r="AV764" s="15" t="s">
        <v>22</v>
      </c>
      <c r="AW764" s="15" t="s">
        <v>36</v>
      </c>
      <c r="AX764" s="15" t="s">
        <v>75</v>
      </c>
      <c r="AY764" s="183" t="s">
        <v>134</v>
      </c>
    </row>
    <row r="765" spans="1:65" s="15" customFormat="1" ht="11.25">
      <c r="B765" s="182"/>
      <c r="D765" s="162" t="s">
        <v>150</v>
      </c>
      <c r="E765" s="183" t="s">
        <v>3</v>
      </c>
      <c r="F765" s="184" t="s">
        <v>771</v>
      </c>
      <c r="H765" s="183" t="s">
        <v>3</v>
      </c>
      <c r="I765" s="185"/>
      <c r="L765" s="182"/>
      <c r="M765" s="186"/>
      <c r="N765" s="187"/>
      <c r="O765" s="187"/>
      <c r="P765" s="187"/>
      <c r="Q765" s="187"/>
      <c r="R765" s="187"/>
      <c r="S765" s="187"/>
      <c r="T765" s="188"/>
      <c r="AT765" s="183" t="s">
        <v>150</v>
      </c>
      <c r="AU765" s="183" t="s">
        <v>141</v>
      </c>
      <c r="AV765" s="15" t="s">
        <v>22</v>
      </c>
      <c r="AW765" s="15" t="s">
        <v>36</v>
      </c>
      <c r="AX765" s="15" t="s">
        <v>75</v>
      </c>
      <c r="AY765" s="183" t="s">
        <v>134</v>
      </c>
    </row>
    <row r="766" spans="1:65" s="15" customFormat="1" ht="11.25">
      <c r="B766" s="182"/>
      <c r="D766" s="162" t="s">
        <v>150</v>
      </c>
      <c r="E766" s="183" t="s">
        <v>3</v>
      </c>
      <c r="F766" s="184" t="s">
        <v>772</v>
      </c>
      <c r="H766" s="183" t="s">
        <v>3</v>
      </c>
      <c r="I766" s="185"/>
      <c r="L766" s="182"/>
      <c r="M766" s="186"/>
      <c r="N766" s="187"/>
      <c r="O766" s="187"/>
      <c r="P766" s="187"/>
      <c r="Q766" s="187"/>
      <c r="R766" s="187"/>
      <c r="S766" s="187"/>
      <c r="T766" s="188"/>
      <c r="AT766" s="183" t="s">
        <v>150</v>
      </c>
      <c r="AU766" s="183" t="s">
        <v>141</v>
      </c>
      <c r="AV766" s="15" t="s">
        <v>22</v>
      </c>
      <c r="AW766" s="15" t="s">
        <v>36</v>
      </c>
      <c r="AX766" s="15" t="s">
        <v>75</v>
      </c>
      <c r="AY766" s="183" t="s">
        <v>134</v>
      </c>
    </row>
    <row r="767" spans="1:65" s="13" customFormat="1" ht="11.25">
      <c r="B767" s="166"/>
      <c r="D767" s="162" t="s">
        <v>150</v>
      </c>
      <c r="E767" s="167" t="s">
        <v>3</v>
      </c>
      <c r="F767" s="168" t="s">
        <v>841</v>
      </c>
      <c r="H767" s="169">
        <v>3</v>
      </c>
      <c r="I767" s="170"/>
      <c r="L767" s="166"/>
      <c r="M767" s="171"/>
      <c r="N767" s="172"/>
      <c r="O767" s="172"/>
      <c r="P767" s="172"/>
      <c r="Q767" s="172"/>
      <c r="R767" s="172"/>
      <c r="S767" s="172"/>
      <c r="T767" s="173"/>
      <c r="AT767" s="167" t="s">
        <v>150</v>
      </c>
      <c r="AU767" s="167" t="s">
        <v>141</v>
      </c>
      <c r="AV767" s="13" t="s">
        <v>141</v>
      </c>
      <c r="AW767" s="13" t="s">
        <v>36</v>
      </c>
      <c r="AX767" s="13" t="s">
        <v>22</v>
      </c>
      <c r="AY767" s="167" t="s">
        <v>134</v>
      </c>
    </row>
    <row r="768" spans="1:65" s="2" customFormat="1" ht="16.5" customHeight="1">
      <c r="A768" s="33"/>
      <c r="B768" s="148"/>
      <c r="C768" s="149" t="s">
        <v>747</v>
      </c>
      <c r="D768" s="149" t="s">
        <v>136</v>
      </c>
      <c r="E768" s="150" t="s">
        <v>842</v>
      </c>
      <c r="F768" s="151" t="s">
        <v>843</v>
      </c>
      <c r="G768" s="152" t="s">
        <v>411</v>
      </c>
      <c r="H768" s="153">
        <v>1</v>
      </c>
      <c r="I768" s="154"/>
      <c r="J768" s="155">
        <f>ROUND(I768*H768,2)</f>
        <v>0</v>
      </c>
      <c r="K768" s="151" t="s">
        <v>3</v>
      </c>
      <c r="L768" s="34"/>
      <c r="M768" s="156" t="s">
        <v>3</v>
      </c>
      <c r="N768" s="157" t="s">
        <v>47</v>
      </c>
      <c r="O768" s="54"/>
      <c r="P768" s="158">
        <f>O768*H768</f>
        <v>0</v>
      </c>
      <c r="Q768" s="158">
        <v>0</v>
      </c>
      <c r="R768" s="158">
        <f>Q768*H768</f>
        <v>0</v>
      </c>
      <c r="S768" s="158">
        <v>0</v>
      </c>
      <c r="T768" s="159">
        <f>S768*H768</f>
        <v>0</v>
      </c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R768" s="160" t="s">
        <v>140</v>
      </c>
      <c r="AT768" s="160" t="s">
        <v>136</v>
      </c>
      <c r="AU768" s="160" t="s">
        <v>141</v>
      </c>
      <c r="AY768" s="18" t="s">
        <v>134</v>
      </c>
      <c r="BE768" s="161">
        <f>IF(N768="základní",J768,0)</f>
        <v>0</v>
      </c>
      <c r="BF768" s="161">
        <f>IF(N768="snížená",J768,0)</f>
        <v>0</v>
      </c>
      <c r="BG768" s="161">
        <f>IF(N768="zákl. přenesená",J768,0)</f>
        <v>0</v>
      </c>
      <c r="BH768" s="161">
        <f>IF(N768="sníž. přenesená",J768,0)</f>
        <v>0</v>
      </c>
      <c r="BI768" s="161">
        <f>IF(N768="nulová",J768,0)</f>
        <v>0</v>
      </c>
      <c r="BJ768" s="18" t="s">
        <v>141</v>
      </c>
      <c r="BK768" s="161">
        <f>ROUND(I768*H768,2)</f>
        <v>0</v>
      </c>
      <c r="BL768" s="18" t="s">
        <v>140</v>
      </c>
      <c r="BM768" s="160" t="s">
        <v>844</v>
      </c>
    </row>
    <row r="769" spans="1:65" s="15" customFormat="1" ht="11.25">
      <c r="B769" s="182"/>
      <c r="D769" s="162" t="s">
        <v>150</v>
      </c>
      <c r="E769" s="183" t="s">
        <v>3</v>
      </c>
      <c r="F769" s="184" t="s">
        <v>769</v>
      </c>
      <c r="H769" s="183" t="s">
        <v>3</v>
      </c>
      <c r="I769" s="185"/>
      <c r="L769" s="182"/>
      <c r="M769" s="186"/>
      <c r="N769" s="187"/>
      <c r="O769" s="187"/>
      <c r="P769" s="187"/>
      <c r="Q769" s="187"/>
      <c r="R769" s="187"/>
      <c r="S769" s="187"/>
      <c r="T769" s="188"/>
      <c r="AT769" s="183" t="s">
        <v>150</v>
      </c>
      <c r="AU769" s="183" t="s">
        <v>141</v>
      </c>
      <c r="AV769" s="15" t="s">
        <v>22</v>
      </c>
      <c r="AW769" s="15" t="s">
        <v>36</v>
      </c>
      <c r="AX769" s="15" t="s">
        <v>75</v>
      </c>
      <c r="AY769" s="183" t="s">
        <v>134</v>
      </c>
    </row>
    <row r="770" spans="1:65" s="15" customFormat="1" ht="11.25">
      <c r="B770" s="182"/>
      <c r="D770" s="162" t="s">
        <v>150</v>
      </c>
      <c r="E770" s="183" t="s">
        <v>3</v>
      </c>
      <c r="F770" s="184" t="s">
        <v>770</v>
      </c>
      <c r="H770" s="183" t="s">
        <v>3</v>
      </c>
      <c r="I770" s="185"/>
      <c r="L770" s="182"/>
      <c r="M770" s="186"/>
      <c r="N770" s="187"/>
      <c r="O770" s="187"/>
      <c r="P770" s="187"/>
      <c r="Q770" s="187"/>
      <c r="R770" s="187"/>
      <c r="S770" s="187"/>
      <c r="T770" s="188"/>
      <c r="AT770" s="183" t="s">
        <v>150</v>
      </c>
      <c r="AU770" s="183" t="s">
        <v>141</v>
      </c>
      <c r="AV770" s="15" t="s">
        <v>22</v>
      </c>
      <c r="AW770" s="15" t="s">
        <v>36</v>
      </c>
      <c r="AX770" s="15" t="s">
        <v>75</v>
      </c>
      <c r="AY770" s="183" t="s">
        <v>134</v>
      </c>
    </row>
    <row r="771" spans="1:65" s="15" customFormat="1" ht="11.25">
      <c r="B771" s="182"/>
      <c r="D771" s="162" t="s">
        <v>150</v>
      </c>
      <c r="E771" s="183" t="s">
        <v>3</v>
      </c>
      <c r="F771" s="184" t="s">
        <v>771</v>
      </c>
      <c r="H771" s="183" t="s">
        <v>3</v>
      </c>
      <c r="I771" s="185"/>
      <c r="L771" s="182"/>
      <c r="M771" s="186"/>
      <c r="N771" s="187"/>
      <c r="O771" s="187"/>
      <c r="P771" s="187"/>
      <c r="Q771" s="187"/>
      <c r="R771" s="187"/>
      <c r="S771" s="187"/>
      <c r="T771" s="188"/>
      <c r="AT771" s="183" t="s">
        <v>150</v>
      </c>
      <c r="AU771" s="183" t="s">
        <v>141</v>
      </c>
      <c r="AV771" s="15" t="s">
        <v>22</v>
      </c>
      <c r="AW771" s="15" t="s">
        <v>36</v>
      </c>
      <c r="AX771" s="15" t="s">
        <v>75</v>
      </c>
      <c r="AY771" s="183" t="s">
        <v>134</v>
      </c>
    </row>
    <row r="772" spans="1:65" s="15" customFormat="1" ht="11.25">
      <c r="B772" s="182"/>
      <c r="D772" s="162" t="s">
        <v>150</v>
      </c>
      <c r="E772" s="183" t="s">
        <v>3</v>
      </c>
      <c r="F772" s="184" t="s">
        <v>772</v>
      </c>
      <c r="H772" s="183" t="s">
        <v>3</v>
      </c>
      <c r="I772" s="185"/>
      <c r="L772" s="182"/>
      <c r="M772" s="186"/>
      <c r="N772" s="187"/>
      <c r="O772" s="187"/>
      <c r="P772" s="187"/>
      <c r="Q772" s="187"/>
      <c r="R772" s="187"/>
      <c r="S772" s="187"/>
      <c r="T772" s="188"/>
      <c r="AT772" s="183" t="s">
        <v>150</v>
      </c>
      <c r="AU772" s="183" t="s">
        <v>141</v>
      </c>
      <c r="AV772" s="15" t="s">
        <v>22</v>
      </c>
      <c r="AW772" s="15" t="s">
        <v>36</v>
      </c>
      <c r="AX772" s="15" t="s">
        <v>75</v>
      </c>
      <c r="AY772" s="183" t="s">
        <v>134</v>
      </c>
    </row>
    <row r="773" spans="1:65" s="13" customFormat="1" ht="11.25">
      <c r="B773" s="166"/>
      <c r="D773" s="162" t="s">
        <v>150</v>
      </c>
      <c r="E773" s="167" t="s">
        <v>3</v>
      </c>
      <c r="F773" s="168" t="s">
        <v>845</v>
      </c>
      <c r="H773" s="169">
        <v>1</v>
      </c>
      <c r="I773" s="170"/>
      <c r="L773" s="166"/>
      <c r="M773" s="171"/>
      <c r="N773" s="172"/>
      <c r="O773" s="172"/>
      <c r="P773" s="172"/>
      <c r="Q773" s="172"/>
      <c r="R773" s="172"/>
      <c r="S773" s="172"/>
      <c r="T773" s="173"/>
      <c r="AT773" s="167" t="s">
        <v>150</v>
      </c>
      <c r="AU773" s="167" t="s">
        <v>141</v>
      </c>
      <c r="AV773" s="13" t="s">
        <v>141</v>
      </c>
      <c r="AW773" s="13" t="s">
        <v>36</v>
      </c>
      <c r="AX773" s="13" t="s">
        <v>22</v>
      </c>
      <c r="AY773" s="167" t="s">
        <v>134</v>
      </c>
    </row>
    <row r="774" spans="1:65" s="2" customFormat="1" ht="16.5" customHeight="1">
      <c r="A774" s="33"/>
      <c r="B774" s="148"/>
      <c r="C774" s="149" t="s">
        <v>846</v>
      </c>
      <c r="D774" s="149" t="s">
        <v>136</v>
      </c>
      <c r="E774" s="150" t="s">
        <v>847</v>
      </c>
      <c r="F774" s="151" t="s">
        <v>848</v>
      </c>
      <c r="G774" s="152" t="s">
        <v>292</v>
      </c>
      <c r="H774" s="153">
        <v>1</v>
      </c>
      <c r="I774" s="154"/>
      <c r="J774" s="155">
        <f>ROUND(I774*H774,2)</f>
        <v>0</v>
      </c>
      <c r="K774" s="151" t="s">
        <v>3</v>
      </c>
      <c r="L774" s="34"/>
      <c r="M774" s="156" t="s">
        <v>3</v>
      </c>
      <c r="N774" s="157" t="s">
        <v>47</v>
      </c>
      <c r="O774" s="54"/>
      <c r="P774" s="158">
        <f>O774*H774</f>
        <v>0</v>
      </c>
      <c r="Q774" s="158">
        <v>0</v>
      </c>
      <c r="R774" s="158">
        <f>Q774*H774</f>
        <v>0</v>
      </c>
      <c r="S774" s="158">
        <v>0</v>
      </c>
      <c r="T774" s="159">
        <f>S774*H774</f>
        <v>0</v>
      </c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R774" s="160" t="s">
        <v>140</v>
      </c>
      <c r="AT774" s="160" t="s">
        <v>136</v>
      </c>
      <c r="AU774" s="160" t="s">
        <v>141</v>
      </c>
      <c r="AY774" s="18" t="s">
        <v>134</v>
      </c>
      <c r="BE774" s="161">
        <f>IF(N774="základní",J774,0)</f>
        <v>0</v>
      </c>
      <c r="BF774" s="161">
        <f>IF(N774="snížená",J774,0)</f>
        <v>0</v>
      </c>
      <c r="BG774" s="161">
        <f>IF(N774="zákl. přenesená",J774,0)</f>
        <v>0</v>
      </c>
      <c r="BH774" s="161">
        <f>IF(N774="sníž. přenesená",J774,0)</f>
        <v>0</v>
      </c>
      <c r="BI774" s="161">
        <f>IF(N774="nulová",J774,0)</f>
        <v>0</v>
      </c>
      <c r="BJ774" s="18" t="s">
        <v>141</v>
      </c>
      <c r="BK774" s="161">
        <f>ROUND(I774*H774,2)</f>
        <v>0</v>
      </c>
      <c r="BL774" s="18" t="s">
        <v>140</v>
      </c>
      <c r="BM774" s="160" t="s">
        <v>849</v>
      </c>
    </row>
    <row r="775" spans="1:65" s="15" customFormat="1" ht="11.25">
      <c r="B775" s="182"/>
      <c r="D775" s="162" t="s">
        <v>150</v>
      </c>
      <c r="E775" s="183" t="s">
        <v>3</v>
      </c>
      <c r="F775" s="184" t="s">
        <v>769</v>
      </c>
      <c r="H775" s="183" t="s">
        <v>3</v>
      </c>
      <c r="I775" s="185"/>
      <c r="L775" s="182"/>
      <c r="M775" s="186"/>
      <c r="N775" s="187"/>
      <c r="O775" s="187"/>
      <c r="P775" s="187"/>
      <c r="Q775" s="187"/>
      <c r="R775" s="187"/>
      <c r="S775" s="187"/>
      <c r="T775" s="188"/>
      <c r="AT775" s="183" t="s">
        <v>150</v>
      </c>
      <c r="AU775" s="183" t="s">
        <v>141</v>
      </c>
      <c r="AV775" s="15" t="s">
        <v>22</v>
      </c>
      <c r="AW775" s="15" t="s">
        <v>36</v>
      </c>
      <c r="AX775" s="15" t="s">
        <v>75</v>
      </c>
      <c r="AY775" s="183" t="s">
        <v>134</v>
      </c>
    </row>
    <row r="776" spans="1:65" s="15" customFormat="1" ht="11.25">
      <c r="B776" s="182"/>
      <c r="D776" s="162" t="s">
        <v>150</v>
      </c>
      <c r="E776" s="183" t="s">
        <v>3</v>
      </c>
      <c r="F776" s="184" t="s">
        <v>770</v>
      </c>
      <c r="H776" s="183" t="s">
        <v>3</v>
      </c>
      <c r="I776" s="185"/>
      <c r="L776" s="182"/>
      <c r="M776" s="186"/>
      <c r="N776" s="187"/>
      <c r="O776" s="187"/>
      <c r="P776" s="187"/>
      <c r="Q776" s="187"/>
      <c r="R776" s="187"/>
      <c r="S776" s="187"/>
      <c r="T776" s="188"/>
      <c r="AT776" s="183" t="s">
        <v>150</v>
      </c>
      <c r="AU776" s="183" t="s">
        <v>141</v>
      </c>
      <c r="AV776" s="15" t="s">
        <v>22</v>
      </c>
      <c r="AW776" s="15" t="s">
        <v>36</v>
      </c>
      <c r="AX776" s="15" t="s">
        <v>75</v>
      </c>
      <c r="AY776" s="183" t="s">
        <v>134</v>
      </c>
    </row>
    <row r="777" spans="1:65" s="15" customFormat="1" ht="11.25">
      <c r="B777" s="182"/>
      <c r="D777" s="162" t="s">
        <v>150</v>
      </c>
      <c r="E777" s="183" t="s">
        <v>3</v>
      </c>
      <c r="F777" s="184" t="s">
        <v>771</v>
      </c>
      <c r="H777" s="183" t="s">
        <v>3</v>
      </c>
      <c r="I777" s="185"/>
      <c r="L777" s="182"/>
      <c r="M777" s="186"/>
      <c r="N777" s="187"/>
      <c r="O777" s="187"/>
      <c r="P777" s="187"/>
      <c r="Q777" s="187"/>
      <c r="R777" s="187"/>
      <c r="S777" s="187"/>
      <c r="T777" s="188"/>
      <c r="AT777" s="183" t="s">
        <v>150</v>
      </c>
      <c r="AU777" s="183" t="s">
        <v>141</v>
      </c>
      <c r="AV777" s="15" t="s">
        <v>22</v>
      </c>
      <c r="AW777" s="15" t="s">
        <v>36</v>
      </c>
      <c r="AX777" s="15" t="s">
        <v>75</v>
      </c>
      <c r="AY777" s="183" t="s">
        <v>134</v>
      </c>
    </row>
    <row r="778" spans="1:65" s="15" customFormat="1" ht="11.25">
      <c r="B778" s="182"/>
      <c r="D778" s="162" t="s">
        <v>150</v>
      </c>
      <c r="E778" s="183" t="s">
        <v>3</v>
      </c>
      <c r="F778" s="184" t="s">
        <v>772</v>
      </c>
      <c r="H778" s="183" t="s">
        <v>3</v>
      </c>
      <c r="I778" s="185"/>
      <c r="L778" s="182"/>
      <c r="M778" s="186"/>
      <c r="N778" s="187"/>
      <c r="O778" s="187"/>
      <c r="P778" s="187"/>
      <c r="Q778" s="187"/>
      <c r="R778" s="187"/>
      <c r="S778" s="187"/>
      <c r="T778" s="188"/>
      <c r="AT778" s="183" t="s">
        <v>150</v>
      </c>
      <c r="AU778" s="183" t="s">
        <v>141</v>
      </c>
      <c r="AV778" s="15" t="s">
        <v>22</v>
      </c>
      <c r="AW778" s="15" t="s">
        <v>36</v>
      </c>
      <c r="AX778" s="15" t="s">
        <v>75</v>
      </c>
      <c r="AY778" s="183" t="s">
        <v>134</v>
      </c>
    </row>
    <row r="779" spans="1:65" s="13" customFormat="1" ht="11.25">
      <c r="B779" s="166"/>
      <c r="D779" s="162" t="s">
        <v>150</v>
      </c>
      <c r="E779" s="167" t="s">
        <v>3</v>
      </c>
      <c r="F779" s="168" t="s">
        <v>845</v>
      </c>
      <c r="H779" s="169">
        <v>1</v>
      </c>
      <c r="I779" s="170"/>
      <c r="L779" s="166"/>
      <c r="M779" s="171"/>
      <c r="N779" s="172"/>
      <c r="O779" s="172"/>
      <c r="P779" s="172"/>
      <c r="Q779" s="172"/>
      <c r="R779" s="172"/>
      <c r="S779" s="172"/>
      <c r="T779" s="173"/>
      <c r="AT779" s="167" t="s">
        <v>150</v>
      </c>
      <c r="AU779" s="167" t="s">
        <v>141</v>
      </c>
      <c r="AV779" s="13" t="s">
        <v>141</v>
      </c>
      <c r="AW779" s="13" t="s">
        <v>36</v>
      </c>
      <c r="AX779" s="13" t="s">
        <v>22</v>
      </c>
      <c r="AY779" s="167" t="s">
        <v>134</v>
      </c>
    </row>
    <row r="780" spans="1:65" s="2" customFormat="1" ht="16.5" customHeight="1">
      <c r="A780" s="33"/>
      <c r="B780" s="148"/>
      <c r="C780" s="149" t="s">
        <v>850</v>
      </c>
      <c r="D780" s="149" t="s">
        <v>136</v>
      </c>
      <c r="E780" s="150" t="s">
        <v>851</v>
      </c>
      <c r="F780" s="151" t="s">
        <v>852</v>
      </c>
      <c r="G780" s="152" t="s">
        <v>292</v>
      </c>
      <c r="H780" s="153">
        <v>1</v>
      </c>
      <c r="I780" s="154"/>
      <c r="J780" s="155">
        <f>ROUND(I780*H780,2)</f>
        <v>0</v>
      </c>
      <c r="K780" s="151" t="s">
        <v>3</v>
      </c>
      <c r="L780" s="34"/>
      <c r="M780" s="156" t="s">
        <v>3</v>
      </c>
      <c r="N780" s="157" t="s">
        <v>47</v>
      </c>
      <c r="O780" s="54"/>
      <c r="P780" s="158">
        <f>O780*H780</f>
        <v>0</v>
      </c>
      <c r="Q780" s="158">
        <v>0</v>
      </c>
      <c r="R780" s="158">
        <f>Q780*H780</f>
        <v>0</v>
      </c>
      <c r="S780" s="158">
        <v>0</v>
      </c>
      <c r="T780" s="159">
        <f>S780*H780</f>
        <v>0</v>
      </c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R780" s="160" t="s">
        <v>140</v>
      </c>
      <c r="AT780" s="160" t="s">
        <v>136</v>
      </c>
      <c r="AU780" s="160" t="s">
        <v>141</v>
      </c>
      <c r="AY780" s="18" t="s">
        <v>134</v>
      </c>
      <c r="BE780" s="161">
        <f>IF(N780="základní",J780,0)</f>
        <v>0</v>
      </c>
      <c r="BF780" s="161">
        <f>IF(N780="snížená",J780,0)</f>
        <v>0</v>
      </c>
      <c r="BG780" s="161">
        <f>IF(N780="zákl. přenesená",J780,0)</f>
        <v>0</v>
      </c>
      <c r="BH780" s="161">
        <f>IF(N780="sníž. přenesená",J780,0)</f>
        <v>0</v>
      </c>
      <c r="BI780" s="161">
        <f>IF(N780="nulová",J780,0)</f>
        <v>0</v>
      </c>
      <c r="BJ780" s="18" t="s">
        <v>141</v>
      </c>
      <c r="BK780" s="161">
        <f>ROUND(I780*H780,2)</f>
        <v>0</v>
      </c>
      <c r="BL780" s="18" t="s">
        <v>140</v>
      </c>
      <c r="BM780" s="160" t="s">
        <v>853</v>
      </c>
    </row>
    <row r="781" spans="1:65" s="15" customFormat="1" ht="11.25">
      <c r="B781" s="182"/>
      <c r="D781" s="162" t="s">
        <v>150</v>
      </c>
      <c r="E781" s="183" t="s">
        <v>3</v>
      </c>
      <c r="F781" s="184" t="s">
        <v>769</v>
      </c>
      <c r="H781" s="183" t="s">
        <v>3</v>
      </c>
      <c r="I781" s="185"/>
      <c r="L781" s="182"/>
      <c r="M781" s="186"/>
      <c r="N781" s="187"/>
      <c r="O781" s="187"/>
      <c r="P781" s="187"/>
      <c r="Q781" s="187"/>
      <c r="R781" s="187"/>
      <c r="S781" s="187"/>
      <c r="T781" s="188"/>
      <c r="AT781" s="183" t="s">
        <v>150</v>
      </c>
      <c r="AU781" s="183" t="s">
        <v>141</v>
      </c>
      <c r="AV781" s="15" t="s">
        <v>22</v>
      </c>
      <c r="AW781" s="15" t="s">
        <v>36</v>
      </c>
      <c r="AX781" s="15" t="s">
        <v>75</v>
      </c>
      <c r="AY781" s="183" t="s">
        <v>134</v>
      </c>
    </row>
    <row r="782" spans="1:65" s="15" customFormat="1" ht="11.25">
      <c r="B782" s="182"/>
      <c r="D782" s="162" t="s">
        <v>150</v>
      </c>
      <c r="E782" s="183" t="s">
        <v>3</v>
      </c>
      <c r="F782" s="184" t="s">
        <v>770</v>
      </c>
      <c r="H782" s="183" t="s">
        <v>3</v>
      </c>
      <c r="I782" s="185"/>
      <c r="L782" s="182"/>
      <c r="M782" s="186"/>
      <c r="N782" s="187"/>
      <c r="O782" s="187"/>
      <c r="P782" s="187"/>
      <c r="Q782" s="187"/>
      <c r="R782" s="187"/>
      <c r="S782" s="187"/>
      <c r="T782" s="188"/>
      <c r="AT782" s="183" t="s">
        <v>150</v>
      </c>
      <c r="AU782" s="183" t="s">
        <v>141</v>
      </c>
      <c r="AV782" s="15" t="s">
        <v>22</v>
      </c>
      <c r="AW782" s="15" t="s">
        <v>36</v>
      </c>
      <c r="AX782" s="15" t="s">
        <v>75</v>
      </c>
      <c r="AY782" s="183" t="s">
        <v>134</v>
      </c>
    </row>
    <row r="783" spans="1:65" s="15" customFormat="1" ht="11.25">
      <c r="B783" s="182"/>
      <c r="D783" s="162" t="s">
        <v>150</v>
      </c>
      <c r="E783" s="183" t="s">
        <v>3</v>
      </c>
      <c r="F783" s="184" t="s">
        <v>771</v>
      </c>
      <c r="H783" s="183" t="s">
        <v>3</v>
      </c>
      <c r="I783" s="185"/>
      <c r="L783" s="182"/>
      <c r="M783" s="186"/>
      <c r="N783" s="187"/>
      <c r="O783" s="187"/>
      <c r="P783" s="187"/>
      <c r="Q783" s="187"/>
      <c r="R783" s="187"/>
      <c r="S783" s="187"/>
      <c r="T783" s="188"/>
      <c r="AT783" s="183" t="s">
        <v>150</v>
      </c>
      <c r="AU783" s="183" t="s">
        <v>141</v>
      </c>
      <c r="AV783" s="15" t="s">
        <v>22</v>
      </c>
      <c r="AW783" s="15" t="s">
        <v>36</v>
      </c>
      <c r="AX783" s="15" t="s">
        <v>75</v>
      </c>
      <c r="AY783" s="183" t="s">
        <v>134</v>
      </c>
    </row>
    <row r="784" spans="1:65" s="15" customFormat="1" ht="11.25">
      <c r="B784" s="182"/>
      <c r="D784" s="162" t="s">
        <v>150</v>
      </c>
      <c r="E784" s="183" t="s">
        <v>3</v>
      </c>
      <c r="F784" s="184" t="s">
        <v>772</v>
      </c>
      <c r="H784" s="183" t="s">
        <v>3</v>
      </c>
      <c r="I784" s="185"/>
      <c r="L784" s="182"/>
      <c r="M784" s="186"/>
      <c r="N784" s="187"/>
      <c r="O784" s="187"/>
      <c r="P784" s="187"/>
      <c r="Q784" s="187"/>
      <c r="R784" s="187"/>
      <c r="S784" s="187"/>
      <c r="T784" s="188"/>
      <c r="AT784" s="183" t="s">
        <v>150</v>
      </c>
      <c r="AU784" s="183" t="s">
        <v>141</v>
      </c>
      <c r="AV784" s="15" t="s">
        <v>22</v>
      </c>
      <c r="AW784" s="15" t="s">
        <v>36</v>
      </c>
      <c r="AX784" s="15" t="s">
        <v>75</v>
      </c>
      <c r="AY784" s="183" t="s">
        <v>134</v>
      </c>
    </row>
    <row r="785" spans="1:65" s="13" customFormat="1" ht="11.25">
      <c r="B785" s="166"/>
      <c r="D785" s="162" t="s">
        <v>150</v>
      </c>
      <c r="E785" s="167" t="s">
        <v>3</v>
      </c>
      <c r="F785" s="168" t="s">
        <v>845</v>
      </c>
      <c r="H785" s="169">
        <v>1</v>
      </c>
      <c r="I785" s="170"/>
      <c r="L785" s="166"/>
      <c r="M785" s="171"/>
      <c r="N785" s="172"/>
      <c r="O785" s="172"/>
      <c r="P785" s="172"/>
      <c r="Q785" s="172"/>
      <c r="R785" s="172"/>
      <c r="S785" s="172"/>
      <c r="T785" s="173"/>
      <c r="AT785" s="167" t="s">
        <v>150</v>
      </c>
      <c r="AU785" s="167" t="s">
        <v>141</v>
      </c>
      <c r="AV785" s="13" t="s">
        <v>141</v>
      </c>
      <c r="AW785" s="13" t="s">
        <v>36</v>
      </c>
      <c r="AX785" s="13" t="s">
        <v>22</v>
      </c>
      <c r="AY785" s="167" t="s">
        <v>134</v>
      </c>
    </row>
    <row r="786" spans="1:65" s="2" customFormat="1" ht="16.5" customHeight="1">
      <c r="A786" s="33"/>
      <c r="B786" s="148"/>
      <c r="C786" s="149" t="s">
        <v>854</v>
      </c>
      <c r="D786" s="149" t="s">
        <v>136</v>
      </c>
      <c r="E786" s="150" t="s">
        <v>855</v>
      </c>
      <c r="F786" s="151" t="s">
        <v>856</v>
      </c>
      <c r="G786" s="152" t="s">
        <v>292</v>
      </c>
      <c r="H786" s="153">
        <v>1</v>
      </c>
      <c r="I786" s="154"/>
      <c r="J786" s="155">
        <f>ROUND(I786*H786,2)</f>
        <v>0</v>
      </c>
      <c r="K786" s="151" t="s">
        <v>3</v>
      </c>
      <c r="L786" s="34"/>
      <c r="M786" s="156" t="s">
        <v>3</v>
      </c>
      <c r="N786" s="157" t="s">
        <v>47</v>
      </c>
      <c r="O786" s="54"/>
      <c r="P786" s="158">
        <f>O786*H786</f>
        <v>0</v>
      </c>
      <c r="Q786" s="158">
        <v>0</v>
      </c>
      <c r="R786" s="158">
        <f>Q786*H786</f>
        <v>0</v>
      </c>
      <c r="S786" s="158">
        <v>0</v>
      </c>
      <c r="T786" s="159">
        <f>S786*H786</f>
        <v>0</v>
      </c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R786" s="160" t="s">
        <v>140</v>
      </c>
      <c r="AT786" s="160" t="s">
        <v>136</v>
      </c>
      <c r="AU786" s="160" t="s">
        <v>141</v>
      </c>
      <c r="AY786" s="18" t="s">
        <v>134</v>
      </c>
      <c r="BE786" s="161">
        <f>IF(N786="základní",J786,0)</f>
        <v>0</v>
      </c>
      <c r="BF786" s="161">
        <f>IF(N786="snížená",J786,0)</f>
        <v>0</v>
      </c>
      <c r="BG786" s="161">
        <f>IF(N786="zákl. přenesená",J786,0)</f>
        <v>0</v>
      </c>
      <c r="BH786" s="161">
        <f>IF(N786="sníž. přenesená",J786,0)</f>
        <v>0</v>
      </c>
      <c r="BI786" s="161">
        <f>IF(N786="nulová",J786,0)</f>
        <v>0</v>
      </c>
      <c r="BJ786" s="18" t="s">
        <v>141</v>
      </c>
      <c r="BK786" s="161">
        <f>ROUND(I786*H786,2)</f>
        <v>0</v>
      </c>
      <c r="BL786" s="18" t="s">
        <v>140</v>
      </c>
      <c r="BM786" s="160" t="s">
        <v>857</v>
      </c>
    </row>
    <row r="787" spans="1:65" s="12" customFormat="1" ht="22.9" customHeight="1">
      <c r="B787" s="135"/>
      <c r="D787" s="136" t="s">
        <v>74</v>
      </c>
      <c r="E787" s="146" t="s">
        <v>846</v>
      </c>
      <c r="F787" s="146" t="s">
        <v>858</v>
      </c>
      <c r="I787" s="138"/>
      <c r="J787" s="147">
        <f>BK787</f>
        <v>0</v>
      </c>
      <c r="L787" s="135"/>
      <c r="M787" s="140"/>
      <c r="N787" s="141"/>
      <c r="O787" s="141"/>
      <c r="P787" s="142">
        <f>SUM(P788:P842)</f>
        <v>0</v>
      </c>
      <c r="Q787" s="141"/>
      <c r="R787" s="142">
        <f>SUM(R788:R842)</f>
        <v>0</v>
      </c>
      <c r="S787" s="141"/>
      <c r="T787" s="143">
        <f>SUM(T788:T842)</f>
        <v>19.992846</v>
      </c>
      <c r="AR787" s="136" t="s">
        <v>22</v>
      </c>
      <c r="AT787" s="144" t="s">
        <v>74</v>
      </c>
      <c r="AU787" s="144" t="s">
        <v>22</v>
      </c>
      <c r="AY787" s="136" t="s">
        <v>134</v>
      </c>
      <c r="BK787" s="145">
        <f>SUM(BK788:BK842)</f>
        <v>0</v>
      </c>
    </row>
    <row r="788" spans="1:65" s="2" customFormat="1" ht="16.5" customHeight="1">
      <c r="A788" s="33"/>
      <c r="B788" s="148"/>
      <c r="C788" s="149" t="s">
        <v>859</v>
      </c>
      <c r="D788" s="149" t="s">
        <v>136</v>
      </c>
      <c r="E788" s="150" t="s">
        <v>860</v>
      </c>
      <c r="F788" s="151" t="s">
        <v>861</v>
      </c>
      <c r="G788" s="152" t="s">
        <v>145</v>
      </c>
      <c r="H788" s="153">
        <v>1</v>
      </c>
      <c r="I788" s="154"/>
      <c r="J788" s="155">
        <f>ROUND(I788*H788,2)</f>
        <v>0</v>
      </c>
      <c r="K788" s="151" t="s">
        <v>146</v>
      </c>
      <c r="L788" s="34"/>
      <c r="M788" s="156" t="s">
        <v>3</v>
      </c>
      <c r="N788" s="157" t="s">
        <v>47</v>
      </c>
      <c r="O788" s="54"/>
      <c r="P788" s="158">
        <f>O788*H788</f>
        <v>0</v>
      </c>
      <c r="Q788" s="158">
        <v>0</v>
      </c>
      <c r="R788" s="158">
        <f>Q788*H788</f>
        <v>0</v>
      </c>
      <c r="S788" s="158">
        <v>2.5</v>
      </c>
      <c r="T788" s="159">
        <f>S788*H788</f>
        <v>2.5</v>
      </c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R788" s="160" t="s">
        <v>140</v>
      </c>
      <c r="AT788" s="160" t="s">
        <v>136</v>
      </c>
      <c r="AU788" s="160" t="s">
        <v>141</v>
      </c>
      <c r="AY788" s="18" t="s">
        <v>134</v>
      </c>
      <c r="BE788" s="161">
        <f>IF(N788="základní",J788,0)</f>
        <v>0</v>
      </c>
      <c r="BF788" s="161">
        <f>IF(N788="snížená",J788,0)</f>
        <v>0</v>
      </c>
      <c r="BG788" s="161">
        <f>IF(N788="zákl. přenesená",J788,0)</f>
        <v>0</v>
      </c>
      <c r="BH788" s="161">
        <f>IF(N788="sníž. přenesená",J788,0)</f>
        <v>0</v>
      </c>
      <c r="BI788" s="161">
        <f>IF(N788="nulová",J788,0)</f>
        <v>0</v>
      </c>
      <c r="BJ788" s="18" t="s">
        <v>141</v>
      </c>
      <c r="BK788" s="161">
        <f>ROUND(I788*H788,2)</f>
        <v>0</v>
      </c>
      <c r="BL788" s="18" t="s">
        <v>140</v>
      </c>
      <c r="BM788" s="160" t="s">
        <v>862</v>
      </c>
    </row>
    <row r="789" spans="1:65" s="2" customFormat="1" ht="11.25">
      <c r="A789" s="33"/>
      <c r="B789" s="34"/>
      <c r="C789" s="33"/>
      <c r="D789" s="162" t="s">
        <v>148</v>
      </c>
      <c r="E789" s="33"/>
      <c r="F789" s="163" t="s">
        <v>863</v>
      </c>
      <c r="G789" s="33"/>
      <c r="H789" s="33"/>
      <c r="I789" s="88"/>
      <c r="J789" s="33"/>
      <c r="K789" s="33"/>
      <c r="L789" s="34"/>
      <c r="M789" s="164"/>
      <c r="N789" s="165"/>
      <c r="O789" s="54"/>
      <c r="P789" s="54"/>
      <c r="Q789" s="54"/>
      <c r="R789" s="54"/>
      <c r="S789" s="54"/>
      <c r="T789" s="55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T789" s="18" t="s">
        <v>148</v>
      </c>
      <c r="AU789" s="18" t="s">
        <v>141</v>
      </c>
    </row>
    <row r="790" spans="1:65" s="15" customFormat="1" ht="11.25">
      <c r="B790" s="182"/>
      <c r="D790" s="162" t="s">
        <v>150</v>
      </c>
      <c r="E790" s="183" t="s">
        <v>3</v>
      </c>
      <c r="F790" s="184" t="s">
        <v>186</v>
      </c>
      <c r="H790" s="183" t="s">
        <v>3</v>
      </c>
      <c r="I790" s="185"/>
      <c r="L790" s="182"/>
      <c r="M790" s="186"/>
      <c r="N790" s="187"/>
      <c r="O790" s="187"/>
      <c r="P790" s="187"/>
      <c r="Q790" s="187"/>
      <c r="R790" s="187"/>
      <c r="S790" s="187"/>
      <c r="T790" s="188"/>
      <c r="AT790" s="183" t="s">
        <v>150</v>
      </c>
      <c r="AU790" s="183" t="s">
        <v>141</v>
      </c>
      <c r="AV790" s="15" t="s">
        <v>22</v>
      </c>
      <c r="AW790" s="15" t="s">
        <v>36</v>
      </c>
      <c r="AX790" s="15" t="s">
        <v>75</v>
      </c>
      <c r="AY790" s="183" t="s">
        <v>134</v>
      </c>
    </row>
    <row r="791" spans="1:65" s="13" customFormat="1" ht="11.25">
      <c r="B791" s="166"/>
      <c r="D791" s="162" t="s">
        <v>150</v>
      </c>
      <c r="E791" s="167" t="s">
        <v>3</v>
      </c>
      <c r="F791" s="168" t="s">
        <v>864</v>
      </c>
      <c r="H791" s="169">
        <v>1</v>
      </c>
      <c r="I791" s="170"/>
      <c r="L791" s="166"/>
      <c r="M791" s="171"/>
      <c r="N791" s="172"/>
      <c r="O791" s="172"/>
      <c r="P791" s="172"/>
      <c r="Q791" s="172"/>
      <c r="R791" s="172"/>
      <c r="S791" s="172"/>
      <c r="T791" s="173"/>
      <c r="AT791" s="167" t="s">
        <v>150</v>
      </c>
      <c r="AU791" s="167" t="s">
        <v>141</v>
      </c>
      <c r="AV791" s="13" t="s">
        <v>141</v>
      </c>
      <c r="AW791" s="13" t="s">
        <v>36</v>
      </c>
      <c r="AX791" s="13" t="s">
        <v>22</v>
      </c>
      <c r="AY791" s="167" t="s">
        <v>134</v>
      </c>
    </row>
    <row r="792" spans="1:65" s="2" customFormat="1" ht="16.5" customHeight="1">
      <c r="A792" s="33"/>
      <c r="B792" s="148"/>
      <c r="C792" s="149" t="s">
        <v>27</v>
      </c>
      <c r="D792" s="149" t="s">
        <v>136</v>
      </c>
      <c r="E792" s="150" t="s">
        <v>865</v>
      </c>
      <c r="F792" s="151" t="s">
        <v>866</v>
      </c>
      <c r="G792" s="152" t="s">
        <v>183</v>
      </c>
      <c r="H792" s="153">
        <v>2.52</v>
      </c>
      <c r="I792" s="154"/>
      <c r="J792" s="155">
        <f>ROUND(I792*H792,2)</f>
        <v>0</v>
      </c>
      <c r="K792" s="151" t="s">
        <v>146</v>
      </c>
      <c r="L792" s="34"/>
      <c r="M792" s="156" t="s">
        <v>3</v>
      </c>
      <c r="N792" s="157" t="s">
        <v>47</v>
      </c>
      <c r="O792" s="54"/>
      <c r="P792" s="158">
        <f>O792*H792</f>
        <v>0</v>
      </c>
      <c r="Q792" s="158">
        <v>0</v>
      </c>
      <c r="R792" s="158">
        <f>Q792*H792</f>
        <v>0</v>
      </c>
      <c r="S792" s="158">
        <v>4.8000000000000001E-2</v>
      </c>
      <c r="T792" s="159">
        <f>S792*H792</f>
        <v>0.12096</v>
      </c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R792" s="160" t="s">
        <v>140</v>
      </c>
      <c r="AT792" s="160" t="s">
        <v>136</v>
      </c>
      <c r="AU792" s="160" t="s">
        <v>141</v>
      </c>
      <c r="AY792" s="18" t="s">
        <v>134</v>
      </c>
      <c r="BE792" s="161">
        <f>IF(N792="základní",J792,0)</f>
        <v>0</v>
      </c>
      <c r="BF792" s="161">
        <f>IF(N792="snížená",J792,0)</f>
        <v>0</v>
      </c>
      <c r="BG792" s="161">
        <f>IF(N792="zákl. přenesená",J792,0)</f>
        <v>0</v>
      </c>
      <c r="BH792" s="161">
        <f>IF(N792="sníž. přenesená",J792,0)</f>
        <v>0</v>
      </c>
      <c r="BI792" s="161">
        <f>IF(N792="nulová",J792,0)</f>
        <v>0</v>
      </c>
      <c r="BJ792" s="18" t="s">
        <v>141</v>
      </c>
      <c r="BK792" s="161">
        <f>ROUND(I792*H792,2)</f>
        <v>0</v>
      </c>
      <c r="BL792" s="18" t="s">
        <v>140</v>
      </c>
      <c r="BM792" s="160" t="s">
        <v>867</v>
      </c>
    </row>
    <row r="793" spans="1:65" s="2" customFormat="1" ht="19.5">
      <c r="A793" s="33"/>
      <c r="B793" s="34"/>
      <c r="C793" s="33"/>
      <c r="D793" s="162" t="s">
        <v>148</v>
      </c>
      <c r="E793" s="33"/>
      <c r="F793" s="163" t="s">
        <v>868</v>
      </c>
      <c r="G793" s="33"/>
      <c r="H793" s="33"/>
      <c r="I793" s="88"/>
      <c r="J793" s="33"/>
      <c r="K793" s="33"/>
      <c r="L793" s="34"/>
      <c r="M793" s="164"/>
      <c r="N793" s="165"/>
      <c r="O793" s="54"/>
      <c r="P793" s="54"/>
      <c r="Q793" s="54"/>
      <c r="R793" s="54"/>
      <c r="S793" s="54"/>
      <c r="T793" s="55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T793" s="18" t="s">
        <v>148</v>
      </c>
      <c r="AU793" s="18" t="s">
        <v>141</v>
      </c>
    </row>
    <row r="794" spans="1:65" s="13" customFormat="1" ht="11.25">
      <c r="B794" s="166"/>
      <c r="D794" s="162" t="s">
        <v>150</v>
      </c>
      <c r="E794" s="167" t="s">
        <v>3</v>
      </c>
      <c r="F794" s="168" t="s">
        <v>869</v>
      </c>
      <c r="H794" s="169">
        <v>1.44</v>
      </c>
      <c r="I794" s="170"/>
      <c r="L794" s="166"/>
      <c r="M794" s="171"/>
      <c r="N794" s="172"/>
      <c r="O794" s="172"/>
      <c r="P794" s="172"/>
      <c r="Q794" s="172"/>
      <c r="R794" s="172"/>
      <c r="S794" s="172"/>
      <c r="T794" s="173"/>
      <c r="AT794" s="167" t="s">
        <v>150</v>
      </c>
      <c r="AU794" s="167" t="s">
        <v>141</v>
      </c>
      <c r="AV794" s="13" t="s">
        <v>141</v>
      </c>
      <c r="AW794" s="13" t="s">
        <v>36</v>
      </c>
      <c r="AX794" s="13" t="s">
        <v>75</v>
      </c>
      <c r="AY794" s="167" t="s">
        <v>134</v>
      </c>
    </row>
    <row r="795" spans="1:65" s="13" customFormat="1" ht="11.25">
      <c r="B795" s="166"/>
      <c r="D795" s="162" t="s">
        <v>150</v>
      </c>
      <c r="E795" s="167" t="s">
        <v>3</v>
      </c>
      <c r="F795" s="168" t="s">
        <v>870</v>
      </c>
      <c r="H795" s="169">
        <v>1.08</v>
      </c>
      <c r="I795" s="170"/>
      <c r="L795" s="166"/>
      <c r="M795" s="171"/>
      <c r="N795" s="172"/>
      <c r="O795" s="172"/>
      <c r="P795" s="172"/>
      <c r="Q795" s="172"/>
      <c r="R795" s="172"/>
      <c r="S795" s="172"/>
      <c r="T795" s="173"/>
      <c r="AT795" s="167" t="s">
        <v>150</v>
      </c>
      <c r="AU795" s="167" t="s">
        <v>141</v>
      </c>
      <c r="AV795" s="13" t="s">
        <v>141</v>
      </c>
      <c r="AW795" s="13" t="s">
        <v>36</v>
      </c>
      <c r="AX795" s="13" t="s">
        <v>75</v>
      </c>
      <c r="AY795" s="167" t="s">
        <v>134</v>
      </c>
    </row>
    <row r="796" spans="1:65" s="14" customFormat="1" ht="11.25">
      <c r="B796" s="174"/>
      <c r="D796" s="162" t="s">
        <v>150</v>
      </c>
      <c r="E796" s="175" t="s">
        <v>3</v>
      </c>
      <c r="F796" s="176" t="s">
        <v>154</v>
      </c>
      <c r="H796" s="177">
        <v>2.52</v>
      </c>
      <c r="I796" s="178"/>
      <c r="L796" s="174"/>
      <c r="M796" s="179"/>
      <c r="N796" s="180"/>
      <c r="O796" s="180"/>
      <c r="P796" s="180"/>
      <c r="Q796" s="180"/>
      <c r="R796" s="180"/>
      <c r="S796" s="180"/>
      <c r="T796" s="181"/>
      <c r="AT796" s="175" t="s">
        <v>150</v>
      </c>
      <c r="AU796" s="175" t="s">
        <v>141</v>
      </c>
      <c r="AV796" s="14" t="s">
        <v>140</v>
      </c>
      <c r="AW796" s="14" t="s">
        <v>36</v>
      </c>
      <c r="AX796" s="14" t="s">
        <v>22</v>
      </c>
      <c r="AY796" s="175" t="s">
        <v>134</v>
      </c>
    </row>
    <row r="797" spans="1:65" s="2" customFormat="1" ht="16.5" customHeight="1">
      <c r="A797" s="33"/>
      <c r="B797" s="148"/>
      <c r="C797" s="149" t="s">
        <v>871</v>
      </c>
      <c r="D797" s="149" t="s">
        <v>136</v>
      </c>
      <c r="E797" s="150" t="s">
        <v>872</v>
      </c>
      <c r="F797" s="151" t="s">
        <v>873</v>
      </c>
      <c r="G797" s="152" t="s">
        <v>183</v>
      </c>
      <c r="H797" s="153">
        <v>73.814999999999998</v>
      </c>
      <c r="I797" s="154"/>
      <c r="J797" s="155">
        <f>ROUND(I797*H797,2)</f>
        <v>0</v>
      </c>
      <c r="K797" s="151" t="s">
        <v>146</v>
      </c>
      <c r="L797" s="34"/>
      <c r="M797" s="156" t="s">
        <v>3</v>
      </c>
      <c r="N797" s="157" t="s">
        <v>47</v>
      </c>
      <c r="O797" s="54"/>
      <c r="P797" s="158">
        <f>O797*H797</f>
        <v>0</v>
      </c>
      <c r="Q797" s="158">
        <v>0</v>
      </c>
      <c r="R797" s="158">
        <f>Q797*H797</f>
        <v>0</v>
      </c>
      <c r="S797" s="158">
        <v>3.7999999999999999E-2</v>
      </c>
      <c r="T797" s="159">
        <f>S797*H797</f>
        <v>2.80497</v>
      </c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R797" s="160" t="s">
        <v>140</v>
      </c>
      <c r="AT797" s="160" t="s">
        <v>136</v>
      </c>
      <c r="AU797" s="160" t="s">
        <v>141</v>
      </c>
      <c r="AY797" s="18" t="s">
        <v>134</v>
      </c>
      <c r="BE797" s="161">
        <f>IF(N797="základní",J797,0)</f>
        <v>0</v>
      </c>
      <c r="BF797" s="161">
        <f>IF(N797="snížená",J797,0)</f>
        <v>0</v>
      </c>
      <c r="BG797" s="161">
        <f>IF(N797="zákl. přenesená",J797,0)</f>
        <v>0</v>
      </c>
      <c r="BH797" s="161">
        <f>IF(N797="sníž. přenesená",J797,0)</f>
        <v>0</v>
      </c>
      <c r="BI797" s="161">
        <f>IF(N797="nulová",J797,0)</f>
        <v>0</v>
      </c>
      <c r="BJ797" s="18" t="s">
        <v>141</v>
      </c>
      <c r="BK797" s="161">
        <f>ROUND(I797*H797,2)</f>
        <v>0</v>
      </c>
      <c r="BL797" s="18" t="s">
        <v>140</v>
      </c>
      <c r="BM797" s="160" t="s">
        <v>874</v>
      </c>
    </row>
    <row r="798" spans="1:65" s="2" customFormat="1" ht="19.5">
      <c r="A798" s="33"/>
      <c r="B798" s="34"/>
      <c r="C798" s="33"/>
      <c r="D798" s="162" t="s">
        <v>148</v>
      </c>
      <c r="E798" s="33"/>
      <c r="F798" s="163" t="s">
        <v>875</v>
      </c>
      <c r="G798" s="33"/>
      <c r="H798" s="33"/>
      <c r="I798" s="88"/>
      <c r="J798" s="33"/>
      <c r="K798" s="33"/>
      <c r="L798" s="34"/>
      <c r="M798" s="164"/>
      <c r="N798" s="165"/>
      <c r="O798" s="54"/>
      <c r="P798" s="54"/>
      <c r="Q798" s="54"/>
      <c r="R798" s="54"/>
      <c r="S798" s="54"/>
      <c r="T798" s="55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T798" s="18" t="s">
        <v>148</v>
      </c>
      <c r="AU798" s="18" t="s">
        <v>141</v>
      </c>
    </row>
    <row r="799" spans="1:65" s="13" customFormat="1" ht="11.25">
      <c r="B799" s="166"/>
      <c r="D799" s="162" t="s">
        <v>150</v>
      </c>
      <c r="E799" s="167" t="s">
        <v>3</v>
      </c>
      <c r="F799" s="168" t="s">
        <v>876</v>
      </c>
      <c r="H799" s="169">
        <v>63</v>
      </c>
      <c r="I799" s="170"/>
      <c r="L799" s="166"/>
      <c r="M799" s="171"/>
      <c r="N799" s="172"/>
      <c r="O799" s="172"/>
      <c r="P799" s="172"/>
      <c r="Q799" s="172"/>
      <c r="R799" s="172"/>
      <c r="S799" s="172"/>
      <c r="T799" s="173"/>
      <c r="AT799" s="167" t="s">
        <v>150</v>
      </c>
      <c r="AU799" s="167" t="s">
        <v>141</v>
      </c>
      <c r="AV799" s="13" t="s">
        <v>141</v>
      </c>
      <c r="AW799" s="13" t="s">
        <v>36</v>
      </c>
      <c r="AX799" s="13" t="s">
        <v>75</v>
      </c>
      <c r="AY799" s="167" t="s">
        <v>134</v>
      </c>
    </row>
    <row r="800" spans="1:65" s="13" customFormat="1" ht="11.25">
      <c r="B800" s="166"/>
      <c r="D800" s="162" t="s">
        <v>150</v>
      </c>
      <c r="E800" s="167" t="s">
        <v>3</v>
      </c>
      <c r="F800" s="168" t="s">
        <v>877</v>
      </c>
      <c r="H800" s="169">
        <v>2.88</v>
      </c>
      <c r="I800" s="170"/>
      <c r="L800" s="166"/>
      <c r="M800" s="171"/>
      <c r="N800" s="172"/>
      <c r="O800" s="172"/>
      <c r="P800" s="172"/>
      <c r="Q800" s="172"/>
      <c r="R800" s="172"/>
      <c r="S800" s="172"/>
      <c r="T800" s="173"/>
      <c r="AT800" s="167" t="s">
        <v>150</v>
      </c>
      <c r="AU800" s="167" t="s">
        <v>141</v>
      </c>
      <c r="AV800" s="13" t="s">
        <v>141</v>
      </c>
      <c r="AW800" s="13" t="s">
        <v>36</v>
      </c>
      <c r="AX800" s="13" t="s">
        <v>75</v>
      </c>
      <c r="AY800" s="167" t="s">
        <v>134</v>
      </c>
    </row>
    <row r="801" spans="1:65" s="13" customFormat="1" ht="11.25">
      <c r="B801" s="166"/>
      <c r="D801" s="162" t="s">
        <v>150</v>
      </c>
      <c r="E801" s="167" t="s">
        <v>3</v>
      </c>
      <c r="F801" s="168" t="s">
        <v>878</v>
      </c>
      <c r="H801" s="169">
        <v>7.9349999999999996</v>
      </c>
      <c r="I801" s="170"/>
      <c r="L801" s="166"/>
      <c r="M801" s="171"/>
      <c r="N801" s="172"/>
      <c r="O801" s="172"/>
      <c r="P801" s="172"/>
      <c r="Q801" s="172"/>
      <c r="R801" s="172"/>
      <c r="S801" s="172"/>
      <c r="T801" s="173"/>
      <c r="AT801" s="167" t="s">
        <v>150</v>
      </c>
      <c r="AU801" s="167" t="s">
        <v>141</v>
      </c>
      <c r="AV801" s="13" t="s">
        <v>141</v>
      </c>
      <c r="AW801" s="13" t="s">
        <v>36</v>
      </c>
      <c r="AX801" s="13" t="s">
        <v>75</v>
      </c>
      <c r="AY801" s="167" t="s">
        <v>134</v>
      </c>
    </row>
    <row r="802" spans="1:65" s="14" customFormat="1" ht="11.25">
      <c r="B802" s="174"/>
      <c r="D802" s="162" t="s">
        <v>150</v>
      </c>
      <c r="E802" s="175" t="s">
        <v>3</v>
      </c>
      <c r="F802" s="176" t="s">
        <v>154</v>
      </c>
      <c r="H802" s="177">
        <v>73.814999999999998</v>
      </c>
      <c r="I802" s="178"/>
      <c r="L802" s="174"/>
      <c r="M802" s="179"/>
      <c r="N802" s="180"/>
      <c r="O802" s="180"/>
      <c r="P802" s="180"/>
      <c r="Q802" s="180"/>
      <c r="R802" s="180"/>
      <c r="S802" s="180"/>
      <c r="T802" s="181"/>
      <c r="AT802" s="175" t="s">
        <v>150</v>
      </c>
      <c r="AU802" s="175" t="s">
        <v>141</v>
      </c>
      <c r="AV802" s="14" t="s">
        <v>140</v>
      </c>
      <c r="AW802" s="14" t="s">
        <v>36</v>
      </c>
      <c r="AX802" s="14" t="s">
        <v>22</v>
      </c>
      <c r="AY802" s="175" t="s">
        <v>134</v>
      </c>
    </row>
    <row r="803" spans="1:65" s="2" customFormat="1" ht="16.5" customHeight="1">
      <c r="A803" s="33"/>
      <c r="B803" s="148"/>
      <c r="C803" s="149" t="s">
        <v>879</v>
      </c>
      <c r="D803" s="149" t="s">
        <v>136</v>
      </c>
      <c r="E803" s="150" t="s">
        <v>880</v>
      </c>
      <c r="F803" s="151" t="s">
        <v>881</v>
      </c>
      <c r="G803" s="152" t="s">
        <v>183</v>
      </c>
      <c r="H803" s="153">
        <v>5.76</v>
      </c>
      <c r="I803" s="154"/>
      <c r="J803" s="155">
        <f>ROUND(I803*H803,2)</f>
        <v>0</v>
      </c>
      <c r="K803" s="151" t="s">
        <v>146</v>
      </c>
      <c r="L803" s="34"/>
      <c r="M803" s="156" t="s">
        <v>3</v>
      </c>
      <c r="N803" s="157" t="s">
        <v>47</v>
      </c>
      <c r="O803" s="54"/>
      <c r="P803" s="158">
        <f>O803*H803</f>
        <v>0</v>
      </c>
      <c r="Q803" s="158">
        <v>0</v>
      </c>
      <c r="R803" s="158">
        <f>Q803*H803</f>
        <v>0</v>
      </c>
      <c r="S803" s="158">
        <v>6.7000000000000004E-2</v>
      </c>
      <c r="T803" s="159">
        <f>S803*H803</f>
        <v>0.38591999999999999</v>
      </c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R803" s="160" t="s">
        <v>140</v>
      </c>
      <c r="AT803" s="160" t="s">
        <v>136</v>
      </c>
      <c r="AU803" s="160" t="s">
        <v>141</v>
      </c>
      <c r="AY803" s="18" t="s">
        <v>134</v>
      </c>
      <c r="BE803" s="161">
        <f>IF(N803="základní",J803,0)</f>
        <v>0</v>
      </c>
      <c r="BF803" s="161">
        <f>IF(N803="snížená",J803,0)</f>
        <v>0</v>
      </c>
      <c r="BG803" s="161">
        <f>IF(N803="zákl. přenesená",J803,0)</f>
        <v>0</v>
      </c>
      <c r="BH803" s="161">
        <f>IF(N803="sníž. přenesená",J803,0)</f>
        <v>0</v>
      </c>
      <c r="BI803" s="161">
        <f>IF(N803="nulová",J803,0)</f>
        <v>0</v>
      </c>
      <c r="BJ803" s="18" t="s">
        <v>141</v>
      </c>
      <c r="BK803" s="161">
        <f>ROUND(I803*H803,2)</f>
        <v>0</v>
      </c>
      <c r="BL803" s="18" t="s">
        <v>140</v>
      </c>
      <c r="BM803" s="160" t="s">
        <v>882</v>
      </c>
    </row>
    <row r="804" spans="1:65" s="2" customFormat="1" ht="11.25">
      <c r="A804" s="33"/>
      <c r="B804" s="34"/>
      <c r="C804" s="33"/>
      <c r="D804" s="162" t="s">
        <v>148</v>
      </c>
      <c r="E804" s="33"/>
      <c r="F804" s="163" t="s">
        <v>883</v>
      </c>
      <c r="G804" s="33"/>
      <c r="H804" s="33"/>
      <c r="I804" s="88"/>
      <c r="J804" s="33"/>
      <c r="K804" s="33"/>
      <c r="L804" s="34"/>
      <c r="M804" s="164"/>
      <c r="N804" s="165"/>
      <c r="O804" s="54"/>
      <c r="P804" s="54"/>
      <c r="Q804" s="54"/>
      <c r="R804" s="54"/>
      <c r="S804" s="54"/>
      <c r="T804" s="55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T804" s="18" t="s">
        <v>148</v>
      </c>
      <c r="AU804" s="18" t="s">
        <v>141</v>
      </c>
    </row>
    <row r="805" spans="1:65" s="13" customFormat="1" ht="11.25">
      <c r="B805" s="166"/>
      <c r="D805" s="162" t="s">
        <v>150</v>
      </c>
      <c r="E805" s="167" t="s">
        <v>3</v>
      </c>
      <c r="F805" s="168" t="s">
        <v>884</v>
      </c>
      <c r="H805" s="169">
        <v>5.76</v>
      </c>
      <c r="I805" s="170"/>
      <c r="L805" s="166"/>
      <c r="M805" s="171"/>
      <c r="N805" s="172"/>
      <c r="O805" s="172"/>
      <c r="P805" s="172"/>
      <c r="Q805" s="172"/>
      <c r="R805" s="172"/>
      <c r="S805" s="172"/>
      <c r="T805" s="173"/>
      <c r="AT805" s="167" t="s">
        <v>150</v>
      </c>
      <c r="AU805" s="167" t="s">
        <v>141</v>
      </c>
      <c r="AV805" s="13" t="s">
        <v>141</v>
      </c>
      <c r="AW805" s="13" t="s">
        <v>36</v>
      </c>
      <c r="AX805" s="13" t="s">
        <v>22</v>
      </c>
      <c r="AY805" s="167" t="s">
        <v>134</v>
      </c>
    </row>
    <row r="806" spans="1:65" s="2" customFormat="1" ht="16.5" customHeight="1">
      <c r="A806" s="33"/>
      <c r="B806" s="148"/>
      <c r="C806" s="149" t="s">
        <v>885</v>
      </c>
      <c r="D806" s="149" t="s">
        <v>136</v>
      </c>
      <c r="E806" s="150" t="s">
        <v>886</v>
      </c>
      <c r="F806" s="151" t="s">
        <v>887</v>
      </c>
      <c r="G806" s="152" t="s">
        <v>191</v>
      </c>
      <c r="H806" s="153">
        <v>22</v>
      </c>
      <c r="I806" s="154"/>
      <c r="J806" s="155">
        <f>ROUND(I806*H806,2)</f>
        <v>0</v>
      </c>
      <c r="K806" s="151" t="s">
        <v>146</v>
      </c>
      <c r="L806" s="34"/>
      <c r="M806" s="156" t="s">
        <v>3</v>
      </c>
      <c r="N806" s="157" t="s">
        <v>47</v>
      </c>
      <c r="O806" s="54"/>
      <c r="P806" s="158">
        <f>O806*H806</f>
        <v>0</v>
      </c>
      <c r="Q806" s="158">
        <v>0</v>
      </c>
      <c r="R806" s="158">
        <f>Q806*H806</f>
        <v>0</v>
      </c>
      <c r="S806" s="158">
        <v>3.6999999999999998E-2</v>
      </c>
      <c r="T806" s="159">
        <f>S806*H806</f>
        <v>0.81399999999999995</v>
      </c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R806" s="160" t="s">
        <v>140</v>
      </c>
      <c r="AT806" s="160" t="s">
        <v>136</v>
      </c>
      <c r="AU806" s="160" t="s">
        <v>141</v>
      </c>
      <c r="AY806" s="18" t="s">
        <v>134</v>
      </c>
      <c r="BE806" s="161">
        <f>IF(N806="základní",J806,0)</f>
        <v>0</v>
      </c>
      <c r="BF806" s="161">
        <f>IF(N806="snížená",J806,0)</f>
        <v>0</v>
      </c>
      <c r="BG806" s="161">
        <f>IF(N806="zákl. přenesená",J806,0)</f>
        <v>0</v>
      </c>
      <c r="BH806" s="161">
        <f>IF(N806="sníž. přenesená",J806,0)</f>
        <v>0</v>
      </c>
      <c r="BI806" s="161">
        <f>IF(N806="nulová",J806,0)</f>
        <v>0</v>
      </c>
      <c r="BJ806" s="18" t="s">
        <v>141</v>
      </c>
      <c r="BK806" s="161">
        <f>ROUND(I806*H806,2)</f>
        <v>0</v>
      </c>
      <c r="BL806" s="18" t="s">
        <v>140</v>
      </c>
      <c r="BM806" s="160" t="s">
        <v>888</v>
      </c>
    </row>
    <row r="807" spans="1:65" s="2" customFormat="1" ht="11.25">
      <c r="A807" s="33"/>
      <c r="B807" s="34"/>
      <c r="C807" s="33"/>
      <c r="D807" s="162" t="s">
        <v>148</v>
      </c>
      <c r="E807" s="33"/>
      <c r="F807" s="163" t="s">
        <v>889</v>
      </c>
      <c r="G807" s="33"/>
      <c r="H807" s="33"/>
      <c r="I807" s="88"/>
      <c r="J807" s="33"/>
      <c r="K807" s="33"/>
      <c r="L807" s="34"/>
      <c r="M807" s="164"/>
      <c r="N807" s="165"/>
      <c r="O807" s="54"/>
      <c r="P807" s="54"/>
      <c r="Q807" s="54"/>
      <c r="R807" s="54"/>
      <c r="S807" s="54"/>
      <c r="T807" s="55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T807" s="18" t="s">
        <v>148</v>
      </c>
      <c r="AU807" s="18" t="s">
        <v>141</v>
      </c>
    </row>
    <row r="808" spans="1:65" s="13" customFormat="1" ht="11.25">
      <c r="B808" s="166"/>
      <c r="D808" s="162" t="s">
        <v>150</v>
      </c>
      <c r="E808" s="167" t="s">
        <v>3</v>
      </c>
      <c r="F808" s="168" t="s">
        <v>890</v>
      </c>
      <c r="H808" s="169">
        <v>22</v>
      </c>
      <c r="I808" s="170"/>
      <c r="L808" s="166"/>
      <c r="M808" s="171"/>
      <c r="N808" s="172"/>
      <c r="O808" s="172"/>
      <c r="P808" s="172"/>
      <c r="Q808" s="172"/>
      <c r="R808" s="172"/>
      <c r="S808" s="172"/>
      <c r="T808" s="173"/>
      <c r="AT808" s="167" t="s">
        <v>150</v>
      </c>
      <c r="AU808" s="167" t="s">
        <v>141</v>
      </c>
      <c r="AV808" s="13" t="s">
        <v>141</v>
      </c>
      <c r="AW808" s="13" t="s">
        <v>36</v>
      </c>
      <c r="AX808" s="13" t="s">
        <v>22</v>
      </c>
      <c r="AY808" s="167" t="s">
        <v>134</v>
      </c>
    </row>
    <row r="809" spans="1:65" s="2" customFormat="1" ht="16.5" customHeight="1">
      <c r="A809" s="33"/>
      <c r="B809" s="148"/>
      <c r="C809" s="149" t="s">
        <v>891</v>
      </c>
      <c r="D809" s="149" t="s">
        <v>136</v>
      </c>
      <c r="E809" s="150" t="s">
        <v>892</v>
      </c>
      <c r="F809" s="151" t="s">
        <v>893</v>
      </c>
      <c r="G809" s="152" t="s">
        <v>183</v>
      </c>
      <c r="H809" s="153">
        <v>734.48099999999999</v>
      </c>
      <c r="I809" s="154"/>
      <c r="J809" s="155">
        <f>ROUND(I809*H809,2)</f>
        <v>0</v>
      </c>
      <c r="K809" s="151" t="s">
        <v>146</v>
      </c>
      <c r="L809" s="34"/>
      <c r="M809" s="156" t="s">
        <v>3</v>
      </c>
      <c r="N809" s="157" t="s">
        <v>47</v>
      </c>
      <c r="O809" s="54"/>
      <c r="P809" s="158">
        <f>O809*H809</f>
        <v>0</v>
      </c>
      <c r="Q809" s="158">
        <v>0</v>
      </c>
      <c r="R809" s="158">
        <f>Q809*H809</f>
        <v>0</v>
      </c>
      <c r="S809" s="158">
        <v>1.6E-2</v>
      </c>
      <c r="T809" s="159">
        <f>S809*H809</f>
        <v>11.751696000000001</v>
      </c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R809" s="160" t="s">
        <v>140</v>
      </c>
      <c r="AT809" s="160" t="s">
        <v>136</v>
      </c>
      <c r="AU809" s="160" t="s">
        <v>141</v>
      </c>
      <c r="AY809" s="18" t="s">
        <v>134</v>
      </c>
      <c r="BE809" s="161">
        <f>IF(N809="základní",J809,0)</f>
        <v>0</v>
      </c>
      <c r="BF809" s="161">
        <f>IF(N809="snížená",J809,0)</f>
        <v>0</v>
      </c>
      <c r="BG809" s="161">
        <f>IF(N809="zákl. přenesená",J809,0)</f>
        <v>0</v>
      </c>
      <c r="BH809" s="161">
        <f>IF(N809="sníž. přenesená",J809,0)</f>
        <v>0</v>
      </c>
      <c r="BI809" s="161">
        <f>IF(N809="nulová",J809,0)</f>
        <v>0</v>
      </c>
      <c r="BJ809" s="18" t="s">
        <v>141</v>
      </c>
      <c r="BK809" s="161">
        <f>ROUND(I809*H809,2)</f>
        <v>0</v>
      </c>
      <c r="BL809" s="18" t="s">
        <v>140</v>
      </c>
      <c r="BM809" s="160" t="s">
        <v>894</v>
      </c>
    </row>
    <row r="810" spans="1:65" s="2" customFormat="1" ht="19.5">
      <c r="A810" s="33"/>
      <c r="B810" s="34"/>
      <c r="C810" s="33"/>
      <c r="D810" s="162" t="s">
        <v>148</v>
      </c>
      <c r="E810" s="33"/>
      <c r="F810" s="163" t="s">
        <v>895</v>
      </c>
      <c r="G810" s="33"/>
      <c r="H810" s="33"/>
      <c r="I810" s="88"/>
      <c r="J810" s="33"/>
      <c r="K810" s="33"/>
      <c r="L810" s="34"/>
      <c r="M810" s="164"/>
      <c r="N810" s="165"/>
      <c r="O810" s="54"/>
      <c r="P810" s="54"/>
      <c r="Q810" s="54"/>
      <c r="R810" s="54"/>
      <c r="S810" s="54"/>
      <c r="T810" s="55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T810" s="18" t="s">
        <v>148</v>
      </c>
      <c r="AU810" s="18" t="s">
        <v>141</v>
      </c>
    </row>
    <row r="811" spans="1:65" s="13" customFormat="1" ht="11.25">
      <c r="B811" s="166"/>
      <c r="D811" s="162" t="s">
        <v>150</v>
      </c>
      <c r="E811" s="167" t="s">
        <v>3</v>
      </c>
      <c r="F811" s="168" t="s">
        <v>265</v>
      </c>
      <c r="H811" s="169">
        <v>332.798</v>
      </c>
      <c r="I811" s="170"/>
      <c r="L811" s="166"/>
      <c r="M811" s="171"/>
      <c r="N811" s="172"/>
      <c r="O811" s="172"/>
      <c r="P811" s="172"/>
      <c r="Q811" s="172"/>
      <c r="R811" s="172"/>
      <c r="S811" s="172"/>
      <c r="T811" s="173"/>
      <c r="AT811" s="167" t="s">
        <v>150</v>
      </c>
      <c r="AU811" s="167" t="s">
        <v>141</v>
      </c>
      <c r="AV811" s="13" t="s">
        <v>141</v>
      </c>
      <c r="AW811" s="13" t="s">
        <v>36</v>
      </c>
      <c r="AX811" s="13" t="s">
        <v>75</v>
      </c>
      <c r="AY811" s="167" t="s">
        <v>134</v>
      </c>
    </row>
    <row r="812" spans="1:65" s="13" customFormat="1" ht="11.25">
      <c r="B812" s="166"/>
      <c r="D812" s="162" t="s">
        <v>150</v>
      </c>
      <c r="E812" s="167" t="s">
        <v>3</v>
      </c>
      <c r="F812" s="168" t="s">
        <v>266</v>
      </c>
      <c r="H812" s="169">
        <v>145.75</v>
      </c>
      <c r="I812" s="170"/>
      <c r="L812" s="166"/>
      <c r="M812" s="171"/>
      <c r="N812" s="172"/>
      <c r="O812" s="172"/>
      <c r="P812" s="172"/>
      <c r="Q812" s="172"/>
      <c r="R812" s="172"/>
      <c r="S812" s="172"/>
      <c r="T812" s="173"/>
      <c r="AT812" s="167" t="s">
        <v>150</v>
      </c>
      <c r="AU812" s="167" t="s">
        <v>141</v>
      </c>
      <c r="AV812" s="13" t="s">
        <v>141</v>
      </c>
      <c r="AW812" s="13" t="s">
        <v>36</v>
      </c>
      <c r="AX812" s="13" t="s">
        <v>75</v>
      </c>
      <c r="AY812" s="167" t="s">
        <v>134</v>
      </c>
    </row>
    <row r="813" spans="1:65" s="13" customFormat="1" ht="11.25">
      <c r="B813" s="166"/>
      <c r="D813" s="162" t="s">
        <v>150</v>
      </c>
      <c r="E813" s="167" t="s">
        <v>3</v>
      </c>
      <c r="F813" s="168" t="s">
        <v>267</v>
      </c>
      <c r="H813" s="169">
        <v>11.28</v>
      </c>
      <c r="I813" s="170"/>
      <c r="L813" s="166"/>
      <c r="M813" s="171"/>
      <c r="N813" s="172"/>
      <c r="O813" s="172"/>
      <c r="P813" s="172"/>
      <c r="Q813" s="172"/>
      <c r="R813" s="172"/>
      <c r="S813" s="172"/>
      <c r="T813" s="173"/>
      <c r="AT813" s="167" t="s">
        <v>150</v>
      </c>
      <c r="AU813" s="167" t="s">
        <v>141</v>
      </c>
      <c r="AV813" s="13" t="s">
        <v>141</v>
      </c>
      <c r="AW813" s="13" t="s">
        <v>36</v>
      </c>
      <c r="AX813" s="13" t="s">
        <v>75</v>
      </c>
      <c r="AY813" s="167" t="s">
        <v>134</v>
      </c>
    </row>
    <row r="814" spans="1:65" s="13" customFormat="1" ht="11.25">
      <c r="B814" s="166"/>
      <c r="D814" s="162" t="s">
        <v>150</v>
      </c>
      <c r="E814" s="167" t="s">
        <v>3</v>
      </c>
      <c r="F814" s="168" t="s">
        <v>268</v>
      </c>
      <c r="H814" s="169">
        <v>11.04</v>
      </c>
      <c r="I814" s="170"/>
      <c r="L814" s="166"/>
      <c r="M814" s="171"/>
      <c r="N814" s="172"/>
      <c r="O814" s="172"/>
      <c r="P814" s="172"/>
      <c r="Q814" s="172"/>
      <c r="R814" s="172"/>
      <c r="S814" s="172"/>
      <c r="T814" s="173"/>
      <c r="AT814" s="167" t="s">
        <v>150</v>
      </c>
      <c r="AU814" s="167" t="s">
        <v>141</v>
      </c>
      <c r="AV814" s="13" t="s">
        <v>141</v>
      </c>
      <c r="AW814" s="13" t="s">
        <v>36</v>
      </c>
      <c r="AX814" s="13" t="s">
        <v>75</v>
      </c>
      <c r="AY814" s="167" t="s">
        <v>134</v>
      </c>
    </row>
    <row r="815" spans="1:65" s="13" customFormat="1" ht="11.25">
      <c r="B815" s="166"/>
      <c r="D815" s="162" t="s">
        <v>150</v>
      </c>
      <c r="E815" s="167" t="s">
        <v>3</v>
      </c>
      <c r="F815" s="168" t="s">
        <v>269</v>
      </c>
      <c r="H815" s="169">
        <v>67.933999999999997</v>
      </c>
      <c r="I815" s="170"/>
      <c r="L815" s="166"/>
      <c r="M815" s="171"/>
      <c r="N815" s="172"/>
      <c r="O815" s="172"/>
      <c r="P815" s="172"/>
      <c r="Q815" s="172"/>
      <c r="R815" s="172"/>
      <c r="S815" s="172"/>
      <c r="T815" s="173"/>
      <c r="AT815" s="167" t="s">
        <v>150</v>
      </c>
      <c r="AU815" s="167" t="s">
        <v>141</v>
      </c>
      <c r="AV815" s="13" t="s">
        <v>141</v>
      </c>
      <c r="AW815" s="13" t="s">
        <v>36</v>
      </c>
      <c r="AX815" s="13" t="s">
        <v>75</v>
      </c>
      <c r="AY815" s="167" t="s">
        <v>134</v>
      </c>
    </row>
    <row r="816" spans="1:65" s="13" customFormat="1" ht="11.25">
      <c r="B816" s="166"/>
      <c r="D816" s="162" t="s">
        <v>150</v>
      </c>
      <c r="E816" s="167" t="s">
        <v>3</v>
      </c>
      <c r="F816" s="168" t="s">
        <v>270</v>
      </c>
      <c r="H816" s="169">
        <v>61.82</v>
      </c>
      <c r="I816" s="170"/>
      <c r="L816" s="166"/>
      <c r="M816" s="171"/>
      <c r="N816" s="172"/>
      <c r="O816" s="172"/>
      <c r="P816" s="172"/>
      <c r="Q816" s="172"/>
      <c r="R816" s="172"/>
      <c r="S816" s="172"/>
      <c r="T816" s="173"/>
      <c r="AT816" s="167" t="s">
        <v>150</v>
      </c>
      <c r="AU816" s="167" t="s">
        <v>141</v>
      </c>
      <c r="AV816" s="13" t="s">
        <v>141</v>
      </c>
      <c r="AW816" s="13" t="s">
        <v>36</v>
      </c>
      <c r="AX816" s="13" t="s">
        <v>75</v>
      </c>
      <c r="AY816" s="167" t="s">
        <v>134</v>
      </c>
    </row>
    <row r="817" spans="1:65" s="13" customFormat="1" ht="11.25">
      <c r="B817" s="166"/>
      <c r="D817" s="162" t="s">
        <v>150</v>
      </c>
      <c r="E817" s="167" t="s">
        <v>3</v>
      </c>
      <c r="F817" s="168" t="s">
        <v>271</v>
      </c>
      <c r="H817" s="169">
        <v>7.27</v>
      </c>
      <c r="I817" s="170"/>
      <c r="L817" s="166"/>
      <c r="M817" s="171"/>
      <c r="N817" s="172"/>
      <c r="O817" s="172"/>
      <c r="P817" s="172"/>
      <c r="Q817" s="172"/>
      <c r="R817" s="172"/>
      <c r="S817" s="172"/>
      <c r="T817" s="173"/>
      <c r="AT817" s="167" t="s">
        <v>150</v>
      </c>
      <c r="AU817" s="167" t="s">
        <v>141</v>
      </c>
      <c r="AV817" s="13" t="s">
        <v>141</v>
      </c>
      <c r="AW817" s="13" t="s">
        <v>36</v>
      </c>
      <c r="AX817" s="13" t="s">
        <v>75</v>
      </c>
      <c r="AY817" s="167" t="s">
        <v>134</v>
      </c>
    </row>
    <row r="818" spans="1:65" s="13" customFormat="1" ht="11.25">
      <c r="B818" s="166"/>
      <c r="D818" s="162" t="s">
        <v>150</v>
      </c>
      <c r="E818" s="167" t="s">
        <v>3</v>
      </c>
      <c r="F818" s="168" t="s">
        <v>272</v>
      </c>
      <c r="H818" s="169">
        <v>63.383000000000003</v>
      </c>
      <c r="I818" s="170"/>
      <c r="L818" s="166"/>
      <c r="M818" s="171"/>
      <c r="N818" s="172"/>
      <c r="O818" s="172"/>
      <c r="P818" s="172"/>
      <c r="Q818" s="172"/>
      <c r="R818" s="172"/>
      <c r="S818" s="172"/>
      <c r="T818" s="173"/>
      <c r="AT818" s="167" t="s">
        <v>150</v>
      </c>
      <c r="AU818" s="167" t="s">
        <v>141</v>
      </c>
      <c r="AV818" s="13" t="s">
        <v>141</v>
      </c>
      <c r="AW818" s="13" t="s">
        <v>36</v>
      </c>
      <c r="AX818" s="13" t="s">
        <v>75</v>
      </c>
      <c r="AY818" s="167" t="s">
        <v>134</v>
      </c>
    </row>
    <row r="819" spans="1:65" s="13" customFormat="1" ht="11.25">
      <c r="B819" s="166"/>
      <c r="D819" s="162" t="s">
        <v>150</v>
      </c>
      <c r="E819" s="167" t="s">
        <v>3</v>
      </c>
      <c r="F819" s="168" t="s">
        <v>273</v>
      </c>
      <c r="H819" s="169">
        <v>7.0960000000000001</v>
      </c>
      <c r="I819" s="170"/>
      <c r="L819" s="166"/>
      <c r="M819" s="171"/>
      <c r="N819" s="172"/>
      <c r="O819" s="172"/>
      <c r="P819" s="172"/>
      <c r="Q819" s="172"/>
      <c r="R819" s="172"/>
      <c r="S819" s="172"/>
      <c r="T819" s="173"/>
      <c r="AT819" s="167" t="s">
        <v>150</v>
      </c>
      <c r="AU819" s="167" t="s">
        <v>141</v>
      </c>
      <c r="AV819" s="13" t="s">
        <v>141</v>
      </c>
      <c r="AW819" s="13" t="s">
        <v>36</v>
      </c>
      <c r="AX819" s="13" t="s">
        <v>75</v>
      </c>
      <c r="AY819" s="167" t="s">
        <v>134</v>
      </c>
    </row>
    <row r="820" spans="1:65" s="13" customFormat="1" ht="11.25">
      <c r="B820" s="166"/>
      <c r="D820" s="162" t="s">
        <v>150</v>
      </c>
      <c r="E820" s="167" t="s">
        <v>3</v>
      </c>
      <c r="F820" s="168" t="s">
        <v>274</v>
      </c>
      <c r="H820" s="169">
        <v>43.11</v>
      </c>
      <c r="I820" s="170"/>
      <c r="L820" s="166"/>
      <c r="M820" s="171"/>
      <c r="N820" s="172"/>
      <c r="O820" s="172"/>
      <c r="P820" s="172"/>
      <c r="Q820" s="172"/>
      <c r="R820" s="172"/>
      <c r="S820" s="172"/>
      <c r="T820" s="173"/>
      <c r="AT820" s="167" t="s">
        <v>150</v>
      </c>
      <c r="AU820" s="167" t="s">
        <v>141</v>
      </c>
      <c r="AV820" s="13" t="s">
        <v>141</v>
      </c>
      <c r="AW820" s="13" t="s">
        <v>36</v>
      </c>
      <c r="AX820" s="13" t="s">
        <v>75</v>
      </c>
      <c r="AY820" s="167" t="s">
        <v>134</v>
      </c>
    </row>
    <row r="821" spans="1:65" s="13" customFormat="1" ht="11.25">
      <c r="B821" s="166"/>
      <c r="D821" s="162" t="s">
        <v>150</v>
      </c>
      <c r="E821" s="167" t="s">
        <v>3</v>
      </c>
      <c r="F821" s="168" t="s">
        <v>275</v>
      </c>
      <c r="H821" s="169">
        <v>-17</v>
      </c>
      <c r="I821" s="170"/>
      <c r="L821" s="166"/>
      <c r="M821" s="171"/>
      <c r="N821" s="172"/>
      <c r="O821" s="172"/>
      <c r="P821" s="172"/>
      <c r="Q821" s="172"/>
      <c r="R821" s="172"/>
      <c r="S821" s="172"/>
      <c r="T821" s="173"/>
      <c r="AT821" s="167" t="s">
        <v>150</v>
      </c>
      <c r="AU821" s="167" t="s">
        <v>141</v>
      </c>
      <c r="AV821" s="13" t="s">
        <v>141</v>
      </c>
      <c r="AW821" s="13" t="s">
        <v>36</v>
      </c>
      <c r="AX821" s="13" t="s">
        <v>75</v>
      </c>
      <c r="AY821" s="167" t="s">
        <v>134</v>
      </c>
    </row>
    <row r="822" spans="1:65" s="14" customFormat="1" ht="11.25">
      <c r="B822" s="174"/>
      <c r="D822" s="162" t="s">
        <v>150</v>
      </c>
      <c r="E822" s="175" t="s">
        <v>3</v>
      </c>
      <c r="F822" s="176" t="s">
        <v>154</v>
      </c>
      <c r="H822" s="177">
        <v>734.48099999999999</v>
      </c>
      <c r="I822" s="178"/>
      <c r="L822" s="174"/>
      <c r="M822" s="179"/>
      <c r="N822" s="180"/>
      <c r="O822" s="180"/>
      <c r="P822" s="180"/>
      <c r="Q822" s="180"/>
      <c r="R822" s="180"/>
      <c r="S822" s="180"/>
      <c r="T822" s="181"/>
      <c r="AT822" s="175" t="s">
        <v>150</v>
      </c>
      <c r="AU822" s="175" t="s">
        <v>141</v>
      </c>
      <c r="AV822" s="14" t="s">
        <v>140</v>
      </c>
      <c r="AW822" s="14" t="s">
        <v>36</v>
      </c>
      <c r="AX822" s="14" t="s">
        <v>22</v>
      </c>
      <c r="AY822" s="175" t="s">
        <v>134</v>
      </c>
    </row>
    <row r="823" spans="1:65" s="2" customFormat="1" ht="16.5" customHeight="1">
      <c r="A823" s="33"/>
      <c r="B823" s="148"/>
      <c r="C823" s="149" t="s">
        <v>896</v>
      </c>
      <c r="D823" s="149" t="s">
        <v>136</v>
      </c>
      <c r="E823" s="150" t="s">
        <v>897</v>
      </c>
      <c r="F823" s="151" t="s">
        <v>898</v>
      </c>
      <c r="G823" s="152" t="s">
        <v>183</v>
      </c>
      <c r="H823" s="153">
        <v>17</v>
      </c>
      <c r="I823" s="154"/>
      <c r="J823" s="155">
        <f>ROUND(I823*H823,2)</f>
        <v>0</v>
      </c>
      <c r="K823" s="151" t="s">
        <v>146</v>
      </c>
      <c r="L823" s="34"/>
      <c r="M823" s="156" t="s">
        <v>3</v>
      </c>
      <c r="N823" s="157" t="s">
        <v>47</v>
      </c>
      <c r="O823" s="54"/>
      <c r="P823" s="158">
        <f>O823*H823</f>
        <v>0</v>
      </c>
      <c r="Q823" s="158">
        <v>0</v>
      </c>
      <c r="R823" s="158">
        <f>Q823*H823</f>
        <v>0</v>
      </c>
      <c r="S823" s="158">
        <v>8.8999999999999996E-2</v>
      </c>
      <c r="T823" s="159">
        <f>S823*H823</f>
        <v>1.5129999999999999</v>
      </c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R823" s="160" t="s">
        <v>140</v>
      </c>
      <c r="AT823" s="160" t="s">
        <v>136</v>
      </c>
      <c r="AU823" s="160" t="s">
        <v>141</v>
      </c>
      <c r="AY823" s="18" t="s">
        <v>134</v>
      </c>
      <c r="BE823" s="161">
        <f>IF(N823="základní",J823,0)</f>
        <v>0</v>
      </c>
      <c r="BF823" s="161">
        <f>IF(N823="snížená",J823,0)</f>
        <v>0</v>
      </c>
      <c r="BG823" s="161">
        <f>IF(N823="zákl. přenesená",J823,0)</f>
        <v>0</v>
      </c>
      <c r="BH823" s="161">
        <f>IF(N823="sníž. přenesená",J823,0)</f>
        <v>0</v>
      </c>
      <c r="BI823" s="161">
        <f>IF(N823="nulová",J823,0)</f>
        <v>0</v>
      </c>
      <c r="BJ823" s="18" t="s">
        <v>141</v>
      </c>
      <c r="BK823" s="161">
        <f>ROUND(I823*H823,2)</f>
        <v>0</v>
      </c>
      <c r="BL823" s="18" t="s">
        <v>140</v>
      </c>
      <c r="BM823" s="160" t="s">
        <v>899</v>
      </c>
    </row>
    <row r="824" spans="1:65" s="2" customFormat="1" ht="11.25">
      <c r="A824" s="33"/>
      <c r="B824" s="34"/>
      <c r="C824" s="33"/>
      <c r="D824" s="162" t="s">
        <v>148</v>
      </c>
      <c r="E824" s="33"/>
      <c r="F824" s="163" t="s">
        <v>900</v>
      </c>
      <c r="G824" s="33"/>
      <c r="H824" s="33"/>
      <c r="I824" s="88"/>
      <c r="J824" s="33"/>
      <c r="K824" s="33"/>
      <c r="L824" s="34"/>
      <c r="M824" s="164"/>
      <c r="N824" s="165"/>
      <c r="O824" s="54"/>
      <c r="P824" s="54"/>
      <c r="Q824" s="54"/>
      <c r="R824" s="54"/>
      <c r="S824" s="54"/>
      <c r="T824" s="55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T824" s="18" t="s">
        <v>148</v>
      </c>
      <c r="AU824" s="18" t="s">
        <v>141</v>
      </c>
    </row>
    <row r="825" spans="1:65" s="13" customFormat="1" ht="11.25">
      <c r="B825" s="166"/>
      <c r="D825" s="162" t="s">
        <v>150</v>
      </c>
      <c r="E825" s="167" t="s">
        <v>3</v>
      </c>
      <c r="F825" s="168" t="s">
        <v>901</v>
      </c>
      <c r="H825" s="169">
        <v>17</v>
      </c>
      <c r="I825" s="170"/>
      <c r="L825" s="166"/>
      <c r="M825" s="171"/>
      <c r="N825" s="172"/>
      <c r="O825" s="172"/>
      <c r="P825" s="172"/>
      <c r="Q825" s="172"/>
      <c r="R825" s="172"/>
      <c r="S825" s="172"/>
      <c r="T825" s="173"/>
      <c r="AT825" s="167" t="s">
        <v>150</v>
      </c>
      <c r="AU825" s="167" t="s">
        <v>141</v>
      </c>
      <c r="AV825" s="13" t="s">
        <v>141</v>
      </c>
      <c r="AW825" s="13" t="s">
        <v>36</v>
      </c>
      <c r="AX825" s="13" t="s">
        <v>22</v>
      </c>
      <c r="AY825" s="167" t="s">
        <v>134</v>
      </c>
    </row>
    <row r="826" spans="1:65" s="2" customFormat="1" ht="16.5" customHeight="1">
      <c r="A826" s="33"/>
      <c r="B826" s="148"/>
      <c r="C826" s="149" t="s">
        <v>902</v>
      </c>
      <c r="D826" s="149" t="s">
        <v>136</v>
      </c>
      <c r="E826" s="150" t="s">
        <v>903</v>
      </c>
      <c r="F826" s="151" t="s">
        <v>904</v>
      </c>
      <c r="G826" s="152" t="s">
        <v>191</v>
      </c>
      <c r="H826" s="153">
        <v>1.1000000000000001</v>
      </c>
      <c r="I826" s="154"/>
      <c r="J826" s="155">
        <f>ROUND(I826*H826,2)</f>
        <v>0</v>
      </c>
      <c r="K826" s="151" t="s">
        <v>146</v>
      </c>
      <c r="L826" s="34"/>
      <c r="M826" s="156" t="s">
        <v>3</v>
      </c>
      <c r="N826" s="157" t="s">
        <v>47</v>
      </c>
      <c r="O826" s="54"/>
      <c r="P826" s="158">
        <f>O826*H826</f>
        <v>0</v>
      </c>
      <c r="Q826" s="158">
        <v>0</v>
      </c>
      <c r="R826" s="158">
        <f>Q826*H826</f>
        <v>0</v>
      </c>
      <c r="S826" s="158">
        <v>8.2000000000000003E-2</v>
      </c>
      <c r="T826" s="159">
        <f>S826*H826</f>
        <v>9.0200000000000016E-2</v>
      </c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R826" s="160" t="s">
        <v>140</v>
      </c>
      <c r="AT826" s="160" t="s">
        <v>136</v>
      </c>
      <c r="AU826" s="160" t="s">
        <v>141</v>
      </c>
      <c r="AY826" s="18" t="s">
        <v>134</v>
      </c>
      <c r="BE826" s="161">
        <f>IF(N826="základní",J826,0)</f>
        <v>0</v>
      </c>
      <c r="BF826" s="161">
        <f>IF(N826="snížená",J826,0)</f>
        <v>0</v>
      </c>
      <c r="BG826" s="161">
        <f>IF(N826="zákl. přenesená",J826,0)</f>
        <v>0</v>
      </c>
      <c r="BH826" s="161">
        <f>IF(N826="sníž. přenesená",J826,0)</f>
        <v>0</v>
      </c>
      <c r="BI826" s="161">
        <f>IF(N826="nulová",J826,0)</f>
        <v>0</v>
      </c>
      <c r="BJ826" s="18" t="s">
        <v>141</v>
      </c>
      <c r="BK826" s="161">
        <f>ROUND(I826*H826,2)</f>
        <v>0</v>
      </c>
      <c r="BL826" s="18" t="s">
        <v>140</v>
      </c>
      <c r="BM826" s="160" t="s">
        <v>905</v>
      </c>
    </row>
    <row r="827" spans="1:65" s="2" customFormat="1" ht="11.25">
      <c r="A827" s="33"/>
      <c r="B827" s="34"/>
      <c r="C827" s="33"/>
      <c r="D827" s="162" t="s">
        <v>148</v>
      </c>
      <c r="E827" s="33"/>
      <c r="F827" s="163" t="s">
        <v>906</v>
      </c>
      <c r="G827" s="33"/>
      <c r="H827" s="33"/>
      <c r="I827" s="88"/>
      <c r="J827" s="33"/>
      <c r="K827" s="33"/>
      <c r="L827" s="34"/>
      <c r="M827" s="164"/>
      <c r="N827" s="165"/>
      <c r="O827" s="54"/>
      <c r="P827" s="54"/>
      <c r="Q827" s="54"/>
      <c r="R827" s="54"/>
      <c r="S827" s="54"/>
      <c r="T827" s="55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T827" s="18" t="s">
        <v>148</v>
      </c>
      <c r="AU827" s="18" t="s">
        <v>141</v>
      </c>
    </row>
    <row r="828" spans="1:65" s="13" customFormat="1" ht="11.25">
      <c r="B828" s="166"/>
      <c r="D828" s="162" t="s">
        <v>150</v>
      </c>
      <c r="E828" s="167" t="s">
        <v>3</v>
      </c>
      <c r="F828" s="168" t="s">
        <v>907</v>
      </c>
      <c r="H828" s="169">
        <v>1.1000000000000001</v>
      </c>
      <c r="I828" s="170"/>
      <c r="L828" s="166"/>
      <c r="M828" s="171"/>
      <c r="N828" s="172"/>
      <c r="O828" s="172"/>
      <c r="P828" s="172"/>
      <c r="Q828" s="172"/>
      <c r="R828" s="172"/>
      <c r="S828" s="172"/>
      <c r="T828" s="173"/>
      <c r="AT828" s="167" t="s">
        <v>150</v>
      </c>
      <c r="AU828" s="167" t="s">
        <v>141</v>
      </c>
      <c r="AV828" s="13" t="s">
        <v>141</v>
      </c>
      <c r="AW828" s="13" t="s">
        <v>36</v>
      </c>
      <c r="AX828" s="13" t="s">
        <v>22</v>
      </c>
      <c r="AY828" s="167" t="s">
        <v>134</v>
      </c>
    </row>
    <row r="829" spans="1:65" s="2" customFormat="1" ht="16.5" customHeight="1">
      <c r="A829" s="33"/>
      <c r="B829" s="148"/>
      <c r="C829" s="149" t="s">
        <v>908</v>
      </c>
      <c r="D829" s="149" t="s">
        <v>136</v>
      </c>
      <c r="E829" s="150" t="s">
        <v>909</v>
      </c>
      <c r="F829" s="151" t="s">
        <v>910</v>
      </c>
      <c r="G829" s="152" t="s">
        <v>183</v>
      </c>
      <c r="H829" s="153">
        <v>0.22</v>
      </c>
      <c r="I829" s="154"/>
      <c r="J829" s="155">
        <f>ROUND(I829*H829,2)</f>
        <v>0</v>
      </c>
      <c r="K829" s="151" t="s">
        <v>146</v>
      </c>
      <c r="L829" s="34"/>
      <c r="M829" s="156" t="s">
        <v>3</v>
      </c>
      <c r="N829" s="157" t="s">
        <v>47</v>
      </c>
      <c r="O829" s="54"/>
      <c r="P829" s="158">
        <f>O829*H829</f>
        <v>0</v>
      </c>
      <c r="Q829" s="158">
        <v>0</v>
      </c>
      <c r="R829" s="158">
        <f>Q829*H829</f>
        <v>0</v>
      </c>
      <c r="S829" s="158">
        <v>5.5E-2</v>
      </c>
      <c r="T829" s="159">
        <f>S829*H829</f>
        <v>1.21E-2</v>
      </c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R829" s="160" t="s">
        <v>140</v>
      </c>
      <c r="AT829" s="160" t="s">
        <v>136</v>
      </c>
      <c r="AU829" s="160" t="s">
        <v>141</v>
      </c>
      <c r="AY829" s="18" t="s">
        <v>134</v>
      </c>
      <c r="BE829" s="161">
        <f>IF(N829="základní",J829,0)</f>
        <v>0</v>
      </c>
      <c r="BF829" s="161">
        <f>IF(N829="snížená",J829,0)</f>
        <v>0</v>
      </c>
      <c r="BG829" s="161">
        <f>IF(N829="zákl. přenesená",J829,0)</f>
        <v>0</v>
      </c>
      <c r="BH829" s="161">
        <f>IF(N829="sníž. přenesená",J829,0)</f>
        <v>0</v>
      </c>
      <c r="BI829" s="161">
        <f>IF(N829="nulová",J829,0)</f>
        <v>0</v>
      </c>
      <c r="BJ829" s="18" t="s">
        <v>141</v>
      </c>
      <c r="BK829" s="161">
        <f>ROUND(I829*H829,2)</f>
        <v>0</v>
      </c>
      <c r="BL829" s="18" t="s">
        <v>140</v>
      </c>
      <c r="BM829" s="160" t="s">
        <v>911</v>
      </c>
    </row>
    <row r="830" spans="1:65" s="2" customFormat="1" ht="19.5">
      <c r="A830" s="33"/>
      <c r="B830" s="34"/>
      <c r="C830" s="33"/>
      <c r="D830" s="162" t="s">
        <v>148</v>
      </c>
      <c r="E830" s="33"/>
      <c r="F830" s="163" t="s">
        <v>912</v>
      </c>
      <c r="G830" s="33"/>
      <c r="H830" s="33"/>
      <c r="I830" s="88"/>
      <c r="J830" s="33"/>
      <c r="K830" s="33"/>
      <c r="L830" s="34"/>
      <c r="M830" s="164"/>
      <c r="N830" s="165"/>
      <c r="O830" s="54"/>
      <c r="P830" s="54"/>
      <c r="Q830" s="54"/>
      <c r="R830" s="54"/>
      <c r="S830" s="54"/>
      <c r="T830" s="55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T830" s="18" t="s">
        <v>148</v>
      </c>
      <c r="AU830" s="18" t="s">
        <v>141</v>
      </c>
    </row>
    <row r="831" spans="1:65" s="13" customFormat="1" ht="11.25">
      <c r="B831" s="166"/>
      <c r="D831" s="162" t="s">
        <v>150</v>
      </c>
      <c r="E831" s="167" t="s">
        <v>3</v>
      </c>
      <c r="F831" s="168" t="s">
        <v>913</v>
      </c>
      <c r="H831" s="169">
        <v>0.22</v>
      </c>
      <c r="I831" s="170"/>
      <c r="L831" s="166"/>
      <c r="M831" s="171"/>
      <c r="N831" s="172"/>
      <c r="O831" s="172"/>
      <c r="P831" s="172"/>
      <c r="Q831" s="172"/>
      <c r="R831" s="172"/>
      <c r="S831" s="172"/>
      <c r="T831" s="173"/>
      <c r="AT831" s="167" t="s">
        <v>150</v>
      </c>
      <c r="AU831" s="167" t="s">
        <v>141</v>
      </c>
      <c r="AV831" s="13" t="s">
        <v>141</v>
      </c>
      <c r="AW831" s="13" t="s">
        <v>36</v>
      </c>
      <c r="AX831" s="13" t="s">
        <v>22</v>
      </c>
      <c r="AY831" s="167" t="s">
        <v>134</v>
      </c>
    </row>
    <row r="832" spans="1:65" s="2" customFormat="1" ht="16.5" customHeight="1">
      <c r="A832" s="33"/>
      <c r="B832" s="148"/>
      <c r="C832" s="149" t="s">
        <v>914</v>
      </c>
      <c r="D832" s="149" t="s">
        <v>136</v>
      </c>
      <c r="E832" s="150" t="s">
        <v>915</v>
      </c>
      <c r="F832" s="151" t="s">
        <v>916</v>
      </c>
      <c r="G832" s="152" t="s">
        <v>176</v>
      </c>
      <c r="H832" s="153">
        <v>25.042999999999999</v>
      </c>
      <c r="I832" s="154"/>
      <c r="J832" s="155">
        <f>ROUND(I832*H832,2)</f>
        <v>0</v>
      </c>
      <c r="K832" s="151" t="s">
        <v>146</v>
      </c>
      <c r="L832" s="34"/>
      <c r="M832" s="156" t="s">
        <v>3</v>
      </c>
      <c r="N832" s="157" t="s">
        <v>47</v>
      </c>
      <c r="O832" s="54"/>
      <c r="P832" s="158">
        <f>O832*H832</f>
        <v>0</v>
      </c>
      <c r="Q832" s="158">
        <v>0</v>
      </c>
      <c r="R832" s="158">
        <f>Q832*H832</f>
        <v>0</v>
      </c>
      <c r="S832" s="158">
        <v>0</v>
      </c>
      <c r="T832" s="159">
        <f>S832*H832</f>
        <v>0</v>
      </c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R832" s="160" t="s">
        <v>140</v>
      </c>
      <c r="AT832" s="160" t="s">
        <v>136</v>
      </c>
      <c r="AU832" s="160" t="s">
        <v>141</v>
      </c>
      <c r="AY832" s="18" t="s">
        <v>134</v>
      </c>
      <c r="BE832" s="161">
        <f>IF(N832="základní",J832,0)</f>
        <v>0</v>
      </c>
      <c r="BF832" s="161">
        <f>IF(N832="snížená",J832,0)</f>
        <v>0</v>
      </c>
      <c r="BG832" s="161">
        <f>IF(N832="zákl. přenesená",J832,0)</f>
        <v>0</v>
      </c>
      <c r="BH832" s="161">
        <f>IF(N832="sníž. přenesená",J832,0)</f>
        <v>0</v>
      </c>
      <c r="BI832" s="161">
        <f>IF(N832="nulová",J832,0)</f>
        <v>0</v>
      </c>
      <c r="BJ832" s="18" t="s">
        <v>141</v>
      </c>
      <c r="BK832" s="161">
        <f>ROUND(I832*H832,2)</f>
        <v>0</v>
      </c>
      <c r="BL832" s="18" t="s">
        <v>140</v>
      </c>
      <c r="BM832" s="160" t="s">
        <v>917</v>
      </c>
    </row>
    <row r="833" spans="1:65" s="2" customFormat="1" ht="19.5">
      <c r="A833" s="33"/>
      <c r="B833" s="34"/>
      <c r="C833" s="33"/>
      <c r="D833" s="162" t="s">
        <v>148</v>
      </c>
      <c r="E833" s="33"/>
      <c r="F833" s="163" t="s">
        <v>918</v>
      </c>
      <c r="G833" s="33"/>
      <c r="H833" s="33"/>
      <c r="I833" s="88"/>
      <c r="J833" s="33"/>
      <c r="K833" s="33"/>
      <c r="L833" s="34"/>
      <c r="M833" s="164"/>
      <c r="N833" s="165"/>
      <c r="O833" s="54"/>
      <c r="P833" s="54"/>
      <c r="Q833" s="54"/>
      <c r="R833" s="54"/>
      <c r="S833" s="54"/>
      <c r="T833" s="55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T833" s="18" t="s">
        <v>148</v>
      </c>
      <c r="AU833" s="18" t="s">
        <v>141</v>
      </c>
    </row>
    <row r="834" spans="1:65" s="2" customFormat="1" ht="16.5" customHeight="1">
      <c r="A834" s="33"/>
      <c r="B834" s="148"/>
      <c r="C834" s="149" t="s">
        <v>919</v>
      </c>
      <c r="D834" s="149" t="s">
        <v>136</v>
      </c>
      <c r="E834" s="150" t="s">
        <v>920</v>
      </c>
      <c r="F834" s="151" t="s">
        <v>921</v>
      </c>
      <c r="G834" s="152" t="s">
        <v>176</v>
      </c>
      <c r="H834" s="153">
        <v>25.042999999999999</v>
      </c>
      <c r="I834" s="154"/>
      <c r="J834" s="155">
        <f>ROUND(I834*H834,2)</f>
        <v>0</v>
      </c>
      <c r="K834" s="151" t="s">
        <v>146</v>
      </c>
      <c r="L834" s="34"/>
      <c r="M834" s="156" t="s">
        <v>3</v>
      </c>
      <c r="N834" s="157" t="s">
        <v>47</v>
      </c>
      <c r="O834" s="54"/>
      <c r="P834" s="158">
        <f>O834*H834</f>
        <v>0</v>
      </c>
      <c r="Q834" s="158">
        <v>0</v>
      </c>
      <c r="R834" s="158">
        <f>Q834*H834</f>
        <v>0</v>
      </c>
      <c r="S834" s="158">
        <v>0</v>
      </c>
      <c r="T834" s="159">
        <f>S834*H834</f>
        <v>0</v>
      </c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R834" s="160" t="s">
        <v>140</v>
      </c>
      <c r="AT834" s="160" t="s">
        <v>136</v>
      </c>
      <c r="AU834" s="160" t="s">
        <v>141</v>
      </c>
      <c r="AY834" s="18" t="s">
        <v>134</v>
      </c>
      <c r="BE834" s="161">
        <f>IF(N834="základní",J834,0)</f>
        <v>0</v>
      </c>
      <c r="BF834" s="161">
        <f>IF(N834="snížená",J834,0)</f>
        <v>0</v>
      </c>
      <c r="BG834" s="161">
        <f>IF(N834="zákl. přenesená",J834,0)</f>
        <v>0</v>
      </c>
      <c r="BH834" s="161">
        <f>IF(N834="sníž. přenesená",J834,0)</f>
        <v>0</v>
      </c>
      <c r="BI834" s="161">
        <f>IF(N834="nulová",J834,0)</f>
        <v>0</v>
      </c>
      <c r="BJ834" s="18" t="s">
        <v>141</v>
      </c>
      <c r="BK834" s="161">
        <f>ROUND(I834*H834,2)</f>
        <v>0</v>
      </c>
      <c r="BL834" s="18" t="s">
        <v>140</v>
      </c>
      <c r="BM834" s="160" t="s">
        <v>922</v>
      </c>
    </row>
    <row r="835" spans="1:65" s="2" customFormat="1" ht="11.25">
      <c r="A835" s="33"/>
      <c r="B835" s="34"/>
      <c r="C835" s="33"/>
      <c r="D835" s="162" t="s">
        <v>148</v>
      </c>
      <c r="E835" s="33"/>
      <c r="F835" s="163" t="s">
        <v>921</v>
      </c>
      <c r="G835" s="33"/>
      <c r="H835" s="33"/>
      <c r="I835" s="88"/>
      <c r="J835" s="33"/>
      <c r="K835" s="33"/>
      <c r="L835" s="34"/>
      <c r="M835" s="164"/>
      <c r="N835" s="165"/>
      <c r="O835" s="54"/>
      <c r="P835" s="54"/>
      <c r="Q835" s="54"/>
      <c r="R835" s="54"/>
      <c r="S835" s="54"/>
      <c r="T835" s="55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T835" s="18" t="s">
        <v>148</v>
      </c>
      <c r="AU835" s="18" t="s">
        <v>141</v>
      </c>
    </row>
    <row r="836" spans="1:65" s="2" customFormat="1" ht="16.5" customHeight="1">
      <c r="A836" s="33"/>
      <c r="B836" s="148"/>
      <c r="C836" s="149" t="s">
        <v>923</v>
      </c>
      <c r="D836" s="149" t="s">
        <v>136</v>
      </c>
      <c r="E836" s="150" t="s">
        <v>924</v>
      </c>
      <c r="F836" s="151" t="s">
        <v>925</v>
      </c>
      <c r="G836" s="152" t="s">
        <v>176</v>
      </c>
      <c r="H836" s="153">
        <v>25.042999999999999</v>
      </c>
      <c r="I836" s="154"/>
      <c r="J836" s="155">
        <f>ROUND(I836*H836,2)</f>
        <v>0</v>
      </c>
      <c r="K836" s="151" t="s">
        <v>146</v>
      </c>
      <c r="L836" s="34"/>
      <c r="M836" s="156" t="s">
        <v>3</v>
      </c>
      <c r="N836" s="157" t="s">
        <v>47</v>
      </c>
      <c r="O836" s="54"/>
      <c r="P836" s="158">
        <f>O836*H836</f>
        <v>0</v>
      </c>
      <c r="Q836" s="158">
        <v>0</v>
      </c>
      <c r="R836" s="158">
        <f>Q836*H836</f>
        <v>0</v>
      </c>
      <c r="S836" s="158">
        <v>0</v>
      </c>
      <c r="T836" s="159">
        <f>S836*H836</f>
        <v>0</v>
      </c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R836" s="160" t="s">
        <v>140</v>
      </c>
      <c r="AT836" s="160" t="s">
        <v>136</v>
      </c>
      <c r="AU836" s="160" t="s">
        <v>141</v>
      </c>
      <c r="AY836" s="18" t="s">
        <v>134</v>
      </c>
      <c r="BE836" s="161">
        <f>IF(N836="základní",J836,0)</f>
        <v>0</v>
      </c>
      <c r="BF836" s="161">
        <f>IF(N836="snížená",J836,0)</f>
        <v>0</v>
      </c>
      <c r="BG836" s="161">
        <f>IF(N836="zákl. přenesená",J836,0)</f>
        <v>0</v>
      </c>
      <c r="BH836" s="161">
        <f>IF(N836="sníž. přenesená",J836,0)</f>
        <v>0</v>
      </c>
      <c r="BI836" s="161">
        <f>IF(N836="nulová",J836,0)</f>
        <v>0</v>
      </c>
      <c r="BJ836" s="18" t="s">
        <v>141</v>
      </c>
      <c r="BK836" s="161">
        <f>ROUND(I836*H836,2)</f>
        <v>0</v>
      </c>
      <c r="BL836" s="18" t="s">
        <v>140</v>
      </c>
      <c r="BM836" s="160" t="s">
        <v>926</v>
      </c>
    </row>
    <row r="837" spans="1:65" s="2" customFormat="1" ht="11.25">
      <c r="A837" s="33"/>
      <c r="B837" s="34"/>
      <c r="C837" s="33"/>
      <c r="D837" s="162" t="s">
        <v>148</v>
      </c>
      <c r="E837" s="33"/>
      <c r="F837" s="163" t="s">
        <v>925</v>
      </c>
      <c r="G837" s="33"/>
      <c r="H837" s="33"/>
      <c r="I837" s="88"/>
      <c r="J837" s="33"/>
      <c r="K837" s="33"/>
      <c r="L837" s="34"/>
      <c r="M837" s="164"/>
      <c r="N837" s="165"/>
      <c r="O837" s="54"/>
      <c r="P837" s="54"/>
      <c r="Q837" s="54"/>
      <c r="R837" s="54"/>
      <c r="S837" s="54"/>
      <c r="T837" s="55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T837" s="18" t="s">
        <v>148</v>
      </c>
      <c r="AU837" s="18" t="s">
        <v>141</v>
      </c>
    </row>
    <row r="838" spans="1:65" s="2" customFormat="1" ht="16.5" customHeight="1">
      <c r="A838" s="33"/>
      <c r="B838" s="148"/>
      <c r="C838" s="149" t="s">
        <v>927</v>
      </c>
      <c r="D838" s="149" t="s">
        <v>136</v>
      </c>
      <c r="E838" s="150" t="s">
        <v>928</v>
      </c>
      <c r="F838" s="151" t="s">
        <v>929</v>
      </c>
      <c r="G838" s="152" t="s">
        <v>176</v>
      </c>
      <c r="H838" s="153">
        <v>350.60199999999998</v>
      </c>
      <c r="I838" s="154"/>
      <c r="J838" s="155">
        <f>ROUND(I838*H838,2)</f>
        <v>0</v>
      </c>
      <c r="K838" s="151" t="s">
        <v>146</v>
      </c>
      <c r="L838" s="34"/>
      <c r="M838" s="156" t="s">
        <v>3</v>
      </c>
      <c r="N838" s="157" t="s">
        <v>47</v>
      </c>
      <c r="O838" s="54"/>
      <c r="P838" s="158">
        <f>O838*H838</f>
        <v>0</v>
      </c>
      <c r="Q838" s="158">
        <v>0</v>
      </c>
      <c r="R838" s="158">
        <f>Q838*H838</f>
        <v>0</v>
      </c>
      <c r="S838" s="158">
        <v>0</v>
      </c>
      <c r="T838" s="159">
        <f>S838*H838</f>
        <v>0</v>
      </c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R838" s="160" t="s">
        <v>140</v>
      </c>
      <c r="AT838" s="160" t="s">
        <v>136</v>
      </c>
      <c r="AU838" s="160" t="s">
        <v>141</v>
      </c>
      <c r="AY838" s="18" t="s">
        <v>134</v>
      </c>
      <c r="BE838" s="161">
        <f>IF(N838="základní",J838,0)</f>
        <v>0</v>
      </c>
      <c r="BF838" s="161">
        <f>IF(N838="snížená",J838,0)</f>
        <v>0</v>
      </c>
      <c r="BG838" s="161">
        <f>IF(N838="zákl. přenesená",J838,0)</f>
        <v>0</v>
      </c>
      <c r="BH838" s="161">
        <f>IF(N838="sníž. přenesená",J838,0)</f>
        <v>0</v>
      </c>
      <c r="BI838" s="161">
        <f>IF(N838="nulová",J838,0)</f>
        <v>0</v>
      </c>
      <c r="BJ838" s="18" t="s">
        <v>141</v>
      </c>
      <c r="BK838" s="161">
        <f>ROUND(I838*H838,2)</f>
        <v>0</v>
      </c>
      <c r="BL838" s="18" t="s">
        <v>140</v>
      </c>
      <c r="BM838" s="160" t="s">
        <v>930</v>
      </c>
    </row>
    <row r="839" spans="1:65" s="2" customFormat="1" ht="11.25">
      <c r="A839" s="33"/>
      <c r="B839" s="34"/>
      <c r="C839" s="33"/>
      <c r="D839" s="162" t="s">
        <v>148</v>
      </c>
      <c r="E839" s="33"/>
      <c r="F839" s="163" t="s">
        <v>929</v>
      </c>
      <c r="G839" s="33"/>
      <c r="H839" s="33"/>
      <c r="I839" s="88"/>
      <c r="J839" s="33"/>
      <c r="K839" s="33"/>
      <c r="L839" s="34"/>
      <c r="M839" s="164"/>
      <c r="N839" s="165"/>
      <c r="O839" s="54"/>
      <c r="P839" s="54"/>
      <c r="Q839" s="54"/>
      <c r="R839" s="54"/>
      <c r="S839" s="54"/>
      <c r="T839" s="55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T839" s="18" t="s">
        <v>148</v>
      </c>
      <c r="AU839" s="18" t="s">
        <v>141</v>
      </c>
    </row>
    <row r="840" spans="1:65" s="13" customFormat="1" ht="11.25">
      <c r="B840" s="166"/>
      <c r="D840" s="162" t="s">
        <v>150</v>
      </c>
      <c r="F840" s="168" t="s">
        <v>931</v>
      </c>
      <c r="H840" s="169">
        <v>350.60199999999998</v>
      </c>
      <c r="I840" s="170"/>
      <c r="L840" s="166"/>
      <c r="M840" s="171"/>
      <c r="N840" s="172"/>
      <c r="O840" s="172"/>
      <c r="P840" s="172"/>
      <c r="Q840" s="172"/>
      <c r="R840" s="172"/>
      <c r="S840" s="172"/>
      <c r="T840" s="173"/>
      <c r="AT840" s="167" t="s">
        <v>150</v>
      </c>
      <c r="AU840" s="167" t="s">
        <v>141</v>
      </c>
      <c r="AV840" s="13" t="s">
        <v>141</v>
      </c>
      <c r="AW840" s="13" t="s">
        <v>4</v>
      </c>
      <c r="AX840" s="13" t="s">
        <v>22</v>
      </c>
      <c r="AY840" s="167" t="s">
        <v>134</v>
      </c>
    </row>
    <row r="841" spans="1:65" s="2" customFormat="1" ht="16.5" customHeight="1">
      <c r="A841" s="33"/>
      <c r="B841" s="148"/>
      <c r="C841" s="149" t="s">
        <v>932</v>
      </c>
      <c r="D841" s="149" t="s">
        <v>136</v>
      </c>
      <c r="E841" s="150" t="s">
        <v>933</v>
      </c>
      <c r="F841" s="151" t="s">
        <v>934</v>
      </c>
      <c r="G841" s="152" t="s">
        <v>176</v>
      </c>
      <c r="H841" s="153">
        <v>25.042999999999999</v>
      </c>
      <c r="I841" s="154"/>
      <c r="J841" s="155">
        <f>ROUND(I841*H841,2)</f>
        <v>0</v>
      </c>
      <c r="K841" s="151" t="s">
        <v>146</v>
      </c>
      <c r="L841" s="34"/>
      <c r="M841" s="156" t="s">
        <v>3</v>
      </c>
      <c r="N841" s="157" t="s">
        <v>47</v>
      </c>
      <c r="O841" s="54"/>
      <c r="P841" s="158">
        <f>O841*H841</f>
        <v>0</v>
      </c>
      <c r="Q841" s="158">
        <v>0</v>
      </c>
      <c r="R841" s="158">
        <f>Q841*H841</f>
        <v>0</v>
      </c>
      <c r="S841" s="158">
        <v>0</v>
      </c>
      <c r="T841" s="159">
        <f>S841*H841</f>
        <v>0</v>
      </c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R841" s="160" t="s">
        <v>140</v>
      </c>
      <c r="AT841" s="160" t="s">
        <v>136</v>
      </c>
      <c r="AU841" s="160" t="s">
        <v>141</v>
      </c>
      <c r="AY841" s="18" t="s">
        <v>134</v>
      </c>
      <c r="BE841" s="161">
        <f>IF(N841="základní",J841,0)</f>
        <v>0</v>
      </c>
      <c r="BF841" s="161">
        <f>IF(N841="snížená",J841,0)</f>
        <v>0</v>
      </c>
      <c r="BG841" s="161">
        <f>IF(N841="zákl. přenesená",J841,0)</f>
        <v>0</v>
      </c>
      <c r="BH841" s="161">
        <f>IF(N841="sníž. přenesená",J841,0)</f>
        <v>0</v>
      </c>
      <c r="BI841" s="161">
        <f>IF(N841="nulová",J841,0)</f>
        <v>0</v>
      </c>
      <c r="BJ841" s="18" t="s">
        <v>141</v>
      </c>
      <c r="BK841" s="161">
        <f>ROUND(I841*H841,2)</f>
        <v>0</v>
      </c>
      <c r="BL841" s="18" t="s">
        <v>140</v>
      </c>
      <c r="BM841" s="160" t="s">
        <v>935</v>
      </c>
    </row>
    <row r="842" spans="1:65" s="2" customFormat="1" ht="11.25">
      <c r="A842" s="33"/>
      <c r="B842" s="34"/>
      <c r="C842" s="33"/>
      <c r="D842" s="162" t="s">
        <v>148</v>
      </c>
      <c r="E842" s="33"/>
      <c r="F842" s="163" t="s">
        <v>934</v>
      </c>
      <c r="G842" s="33"/>
      <c r="H842" s="33"/>
      <c r="I842" s="88"/>
      <c r="J842" s="33"/>
      <c r="K842" s="33"/>
      <c r="L842" s="34"/>
      <c r="M842" s="164"/>
      <c r="N842" s="165"/>
      <c r="O842" s="54"/>
      <c r="P842" s="54"/>
      <c r="Q842" s="54"/>
      <c r="R842" s="54"/>
      <c r="S842" s="54"/>
      <c r="T842" s="55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T842" s="18" t="s">
        <v>148</v>
      </c>
      <c r="AU842" s="18" t="s">
        <v>141</v>
      </c>
    </row>
    <row r="843" spans="1:65" s="12" customFormat="1" ht="22.9" customHeight="1">
      <c r="B843" s="135"/>
      <c r="D843" s="136" t="s">
        <v>74</v>
      </c>
      <c r="E843" s="146" t="s">
        <v>859</v>
      </c>
      <c r="F843" s="146" t="s">
        <v>936</v>
      </c>
      <c r="I843" s="138"/>
      <c r="J843" s="147">
        <f>BK843</f>
        <v>0</v>
      </c>
      <c r="L843" s="135"/>
      <c r="M843" s="140"/>
      <c r="N843" s="141"/>
      <c r="O843" s="141"/>
      <c r="P843" s="142">
        <f>SUM(P844:P845)</f>
        <v>0</v>
      </c>
      <c r="Q843" s="141"/>
      <c r="R843" s="142">
        <f>SUM(R844:R845)</f>
        <v>0</v>
      </c>
      <c r="S843" s="141"/>
      <c r="T843" s="143">
        <f>SUM(T844:T845)</f>
        <v>0</v>
      </c>
      <c r="AR843" s="136" t="s">
        <v>22</v>
      </c>
      <c r="AT843" s="144" t="s">
        <v>74</v>
      </c>
      <c r="AU843" s="144" t="s">
        <v>22</v>
      </c>
      <c r="AY843" s="136" t="s">
        <v>134</v>
      </c>
      <c r="BK843" s="145">
        <f>SUM(BK844:BK845)</f>
        <v>0</v>
      </c>
    </row>
    <row r="844" spans="1:65" s="2" customFormat="1" ht="16.5" customHeight="1">
      <c r="A844" s="33"/>
      <c r="B844" s="148"/>
      <c r="C844" s="149" t="s">
        <v>937</v>
      </c>
      <c r="D844" s="149" t="s">
        <v>136</v>
      </c>
      <c r="E844" s="150" t="s">
        <v>938</v>
      </c>
      <c r="F844" s="151" t="s">
        <v>939</v>
      </c>
      <c r="G844" s="152" t="s">
        <v>176</v>
      </c>
      <c r="H844" s="153">
        <v>26.417000000000002</v>
      </c>
      <c r="I844" s="154"/>
      <c r="J844" s="155">
        <f>ROUND(I844*H844,2)</f>
        <v>0</v>
      </c>
      <c r="K844" s="151" t="s">
        <v>146</v>
      </c>
      <c r="L844" s="34"/>
      <c r="M844" s="156" t="s">
        <v>3</v>
      </c>
      <c r="N844" s="157" t="s">
        <v>47</v>
      </c>
      <c r="O844" s="54"/>
      <c r="P844" s="158">
        <f>O844*H844</f>
        <v>0</v>
      </c>
      <c r="Q844" s="158">
        <v>0</v>
      </c>
      <c r="R844" s="158">
        <f>Q844*H844</f>
        <v>0</v>
      </c>
      <c r="S844" s="158">
        <v>0</v>
      </c>
      <c r="T844" s="159">
        <f>S844*H844</f>
        <v>0</v>
      </c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R844" s="160" t="s">
        <v>140</v>
      </c>
      <c r="AT844" s="160" t="s">
        <v>136</v>
      </c>
      <c r="AU844" s="160" t="s">
        <v>141</v>
      </c>
      <c r="AY844" s="18" t="s">
        <v>134</v>
      </c>
      <c r="BE844" s="161">
        <f>IF(N844="základní",J844,0)</f>
        <v>0</v>
      </c>
      <c r="BF844" s="161">
        <f>IF(N844="snížená",J844,0)</f>
        <v>0</v>
      </c>
      <c r="BG844" s="161">
        <f>IF(N844="zákl. přenesená",J844,0)</f>
        <v>0</v>
      </c>
      <c r="BH844" s="161">
        <f>IF(N844="sníž. přenesená",J844,0)</f>
        <v>0</v>
      </c>
      <c r="BI844" s="161">
        <f>IF(N844="nulová",J844,0)</f>
        <v>0</v>
      </c>
      <c r="BJ844" s="18" t="s">
        <v>141</v>
      </c>
      <c r="BK844" s="161">
        <f>ROUND(I844*H844,2)</f>
        <v>0</v>
      </c>
      <c r="BL844" s="18" t="s">
        <v>140</v>
      </c>
      <c r="BM844" s="160" t="s">
        <v>940</v>
      </c>
    </row>
    <row r="845" spans="1:65" s="2" customFormat="1" ht="19.5">
      <c r="A845" s="33"/>
      <c r="B845" s="34"/>
      <c r="C845" s="33"/>
      <c r="D845" s="162" t="s">
        <v>148</v>
      </c>
      <c r="E845" s="33"/>
      <c r="F845" s="163" t="s">
        <v>941</v>
      </c>
      <c r="G845" s="33"/>
      <c r="H845" s="33"/>
      <c r="I845" s="88"/>
      <c r="J845" s="33"/>
      <c r="K845" s="33"/>
      <c r="L845" s="34"/>
      <c r="M845" s="164"/>
      <c r="N845" s="165"/>
      <c r="O845" s="54"/>
      <c r="P845" s="54"/>
      <c r="Q845" s="54"/>
      <c r="R845" s="54"/>
      <c r="S845" s="54"/>
      <c r="T845" s="55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T845" s="18" t="s">
        <v>148</v>
      </c>
      <c r="AU845" s="18" t="s">
        <v>141</v>
      </c>
    </row>
    <row r="846" spans="1:65" s="12" customFormat="1" ht="22.9" customHeight="1">
      <c r="B846" s="135"/>
      <c r="D846" s="136" t="s">
        <v>74</v>
      </c>
      <c r="E846" s="146" t="s">
        <v>942</v>
      </c>
      <c r="F846" s="146" t="s">
        <v>943</v>
      </c>
      <c r="I846" s="138"/>
      <c r="J846" s="147">
        <f>BK846</f>
        <v>0</v>
      </c>
      <c r="L846" s="135"/>
      <c r="M846" s="140"/>
      <c r="N846" s="141"/>
      <c r="O846" s="141"/>
      <c r="P846" s="142">
        <f>SUM(P847:P883)</f>
        <v>0</v>
      </c>
      <c r="Q846" s="141"/>
      <c r="R846" s="142">
        <f>SUM(R847:R883)</f>
        <v>20.432760000000002</v>
      </c>
      <c r="S846" s="141"/>
      <c r="T846" s="143">
        <f>SUM(T847:T883)</f>
        <v>8.16</v>
      </c>
      <c r="AR846" s="136" t="s">
        <v>22</v>
      </c>
      <c r="AT846" s="144" t="s">
        <v>74</v>
      </c>
      <c r="AU846" s="144" t="s">
        <v>22</v>
      </c>
      <c r="AY846" s="136" t="s">
        <v>134</v>
      </c>
      <c r="BK846" s="145">
        <f>SUM(BK847:BK883)</f>
        <v>0</v>
      </c>
    </row>
    <row r="847" spans="1:65" s="2" customFormat="1" ht="16.5" customHeight="1">
      <c r="A847" s="33"/>
      <c r="B847" s="148"/>
      <c r="C847" s="149" t="s">
        <v>944</v>
      </c>
      <c r="D847" s="149" t="s">
        <v>136</v>
      </c>
      <c r="E847" s="150" t="s">
        <v>945</v>
      </c>
      <c r="F847" s="151" t="s">
        <v>946</v>
      </c>
      <c r="G847" s="152" t="s">
        <v>183</v>
      </c>
      <c r="H847" s="153">
        <v>34</v>
      </c>
      <c r="I847" s="154"/>
      <c r="J847" s="155">
        <f>ROUND(I847*H847,2)</f>
        <v>0</v>
      </c>
      <c r="K847" s="151" t="s">
        <v>146</v>
      </c>
      <c r="L847" s="34"/>
      <c r="M847" s="156" t="s">
        <v>3</v>
      </c>
      <c r="N847" s="157" t="s">
        <v>47</v>
      </c>
      <c r="O847" s="54"/>
      <c r="P847" s="158">
        <f>O847*H847</f>
        <v>0</v>
      </c>
      <c r="Q847" s="158">
        <v>0</v>
      </c>
      <c r="R847" s="158">
        <f>Q847*H847</f>
        <v>0</v>
      </c>
      <c r="S847" s="158">
        <v>0</v>
      </c>
      <c r="T847" s="159">
        <f>S847*H847</f>
        <v>0</v>
      </c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R847" s="160" t="s">
        <v>140</v>
      </c>
      <c r="AT847" s="160" t="s">
        <v>136</v>
      </c>
      <c r="AU847" s="160" t="s">
        <v>141</v>
      </c>
      <c r="AY847" s="18" t="s">
        <v>134</v>
      </c>
      <c r="BE847" s="161">
        <f>IF(N847="základní",J847,0)</f>
        <v>0</v>
      </c>
      <c r="BF847" s="161">
        <f>IF(N847="snížená",J847,0)</f>
        <v>0</v>
      </c>
      <c r="BG847" s="161">
        <f>IF(N847="zákl. přenesená",J847,0)</f>
        <v>0</v>
      </c>
      <c r="BH847" s="161">
        <f>IF(N847="sníž. přenesená",J847,0)</f>
        <v>0</v>
      </c>
      <c r="BI847" s="161">
        <f>IF(N847="nulová",J847,0)</f>
        <v>0</v>
      </c>
      <c r="BJ847" s="18" t="s">
        <v>141</v>
      </c>
      <c r="BK847" s="161">
        <f>ROUND(I847*H847,2)</f>
        <v>0</v>
      </c>
      <c r="BL847" s="18" t="s">
        <v>140</v>
      </c>
      <c r="BM847" s="160" t="s">
        <v>947</v>
      </c>
    </row>
    <row r="848" spans="1:65" s="2" customFormat="1" ht="11.25">
      <c r="A848" s="33"/>
      <c r="B848" s="34"/>
      <c r="C848" s="33"/>
      <c r="D848" s="162" t="s">
        <v>148</v>
      </c>
      <c r="E848" s="33"/>
      <c r="F848" s="163" t="s">
        <v>946</v>
      </c>
      <c r="G848" s="33"/>
      <c r="H848" s="33"/>
      <c r="I848" s="88"/>
      <c r="J848" s="33"/>
      <c r="K848" s="33"/>
      <c r="L848" s="34"/>
      <c r="M848" s="164"/>
      <c r="N848" s="165"/>
      <c r="O848" s="54"/>
      <c r="P848" s="54"/>
      <c r="Q848" s="54"/>
      <c r="R848" s="54"/>
      <c r="S848" s="54"/>
      <c r="T848" s="55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T848" s="18" t="s">
        <v>148</v>
      </c>
      <c r="AU848" s="18" t="s">
        <v>141</v>
      </c>
    </row>
    <row r="849" spans="1:65" s="13" customFormat="1" ht="11.25">
      <c r="B849" s="166"/>
      <c r="D849" s="162" t="s">
        <v>150</v>
      </c>
      <c r="E849" s="167" t="s">
        <v>3</v>
      </c>
      <c r="F849" s="168" t="s">
        <v>948</v>
      </c>
      <c r="H849" s="169">
        <v>34</v>
      </c>
      <c r="I849" s="170"/>
      <c r="L849" s="166"/>
      <c r="M849" s="171"/>
      <c r="N849" s="172"/>
      <c r="O849" s="172"/>
      <c r="P849" s="172"/>
      <c r="Q849" s="172"/>
      <c r="R849" s="172"/>
      <c r="S849" s="172"/>
      <c r="T849" s="173"/>
      <c r="AT849" s="167" t="s">
        <v>150</v>
      </c>
      <c r="AU849" s="167" t="s">
        <v>141</v>
      </c>
      <c r="AV849" s="13" t="s">
        <v>141</v>
      </c>
      <c r="AW849" s="13" t="s">
        <v>36</v>
      </c>
      <c r="AX849" s="13" t="s">
        <v>22</v>
      </c>
      <c r="AY849" s="167" t="s">
        <v>134</v>
      </c>
    </row>
    <row r="850" spans="1:65" s="2" customFormat="1" ht="16.5" customHeight="1">
      <c r="A850" s="33"/>
      <c r="B850" s="148"/>
      <c r="C850" s="149" t="s">
        <v>949</v>
      </c>
      <c r="D850" s="149" t="s">
        <v>136</v>
      </c>
      <c r="E850" s="150" t="s">
        <v>950</v>
      </c>
      <c r="F850" s="151" t="s">
        <v>951</v>
      </c>
      <c r="G850" s="152" t="s">
        <v>183</v>
      </c>
      <c r="H850" s="153">
        <v>34</v>
      </c>
      <c r="I850" s="154"/>
      <c r="J850" s="155">
        <f>ROUND(I850*H850,2)</f>
        <v>0</v>
      </c>
      <c r="K850" s="151" t="s">
        <v>146</v>
      </c>
      <c r="L850" s="34"/>
      <c r="M850" s="156" t="s">
        <v>3</v>
      </c>
      <c r="N850" s="157" t="s">
        <v>47</v>
      </c>
      <c r="O850" s="54"/>
      <c r="P850" s="158">
        <f>O850*H850</f>
        <v>0</v>
      </c>
      <c r="Q850" s="158">
        <v>0</v>
      </c>
      <c r="R850" s="158">
        <f>Q850*H850</f>
        <v>0</v>
      </c>
      <c r="S850" s="158">
        <v>0.24</v>
      </c>
      <c r="T850" s="159">
        <f>S850*H850</f>
        <v>8.16</v>
      </c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R850" s="160" t="s">
        <v>140</v>
      </c>
      <c r="AT850" s="160" t="s">
        <v>136</v>
      </c>
      <c r="AU850" s="160" t="s">
        <v>141</v>
      </c>
      <c r="AY850" s="18" t="s">
        <v>134</v>
      </c>
      <c r="BE850" s="161">
        <f>IF(N850="základní",J850,0)</f>
        <v>0</v>
      </c>
      <c r="BF850" s="161">
        <f>IF(N850="snížená",J850,0)</f>
        <v>0</v>
      </c>
      <c r="BG850" s="161">
        <f>IF(N850="zákl. přenesená",J850,0)</f>
        <v>0</v>
      </c>
      <c r="BH850" s="161">
        <f>IF(N850="sníž. přenesená",J850,0)</f>
        <v>0</v>
      </c>
      <c r="BI850" s="161">
        <f>IF(N850="nulová",J850,0)</f>
        <v>0</v>
      </c>
      <c r="BJ850" s="18" t="s">
        <v>141</v>
      </c>
      <c r="BK850" s="161">
        <f>ROUND(I850*H850,2)</f>
        <v>0</v>
      </c>
      <c r="BL850" s="18" t="s">
        <v>140</v>
      </c>
      <c r="BM850" s="160" t="s">
        <v>952</v>
      </c>
    </row>
    <row r="851" spans="1:65" s="2" customFormat="1" ht="19.5">
      <c r="A851" s="33"/>
      <c r="B851" s="34"/>
      <c r="C851" s="33"/>
      <c r="D851" s="162" t="s">
        <v>148</v>
      </c>
      <c r="E851" s="33"/>
      <c r="F851" s="163" t="s">
        <v>953</v>
      </c>
      <c r="G851" s="33"/>
      <c r="H851" s="33"/>
      <c r="I851" s="88"/>
      <c r="J851" s="33"/>
      <c r="K851" s="33"/>
      <c r="L851" s="34"/>
      <c r="M851" s="164"/>
      <c r="N851" s="165"/>
      <c r="O851" s="54"/>
      <c r="P851" s="54"/>
      <c r="Q851" s="54"/>
      <c r="R851" s="54"/>
      <c r="S851" s="54"/>
      <c r="T851" s="55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T851" s="18" t="s">
        <v>148</v>
      </c>
      <c r="AU851" s="18" t="s">
        <v>141</v>
      </c>
    </row>
    <row r="852" spans="1:65" s="2" customFormat="1" ht="16.5" customHeight="1">
      <c r="A852" s="33"/>
      <c r="B852" s="148"/>
      <c r="C852" s="149" t="s">
        <v>954</v>
      </c>
      <c r="D852" s="149" t="s">
        <v>136</v>
      </c>
      <c r="E852" s="150" t="s">
        <v>955</v>
      </c>
      <c r="F852" s="151" t="s">
        <v>956</v>
      </c>
      <c r="G852" s="152" t="s">
        <v>183</v>
      </c>
      <c r="H852" s="153">
        <v>34</v>
      </c>
      <c r="I852" s="154"/>
      <c r="J852" s="155">
        <f>ROUND(I852*H852,2)</f>
        <v>0</v>
      </c>
      <c r="K852" s="151" t="s">
        <v>146</v>
      </c>
      <c r="L852" s="34"/>
      <c r="M852" s="156" t="s">
        <v>3</v>
      </c>
      <c r="N852" s="157" t="s">
        <v>47</v>
      </c>
      <c r="O852" s="54"/>
      <c r="P852" s="158">
        <f>O852*H852</f>
        <v>0</v>
      </c>
      <c r="Q852" s="158">
        <v>0</v>
      </c>
      <c r="R852" s="158">
        <f>Q852*H852</f>
        <v>0</v>
      </c>
      <c r="S852" s="158">
        <v>0</v>
      </c>
      <c r="T852" s="159">
        <f>S852*H852</f>
        <v>0</v>
      </c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R852" s="160" t="s">
        <v>140</v>
      </c>
      <c r="AT852" s="160" t="s">
        <v>136</v>
      </c>
      <c r="AU852" s="160" t="s">
        <v>141</v>
      </c>
      <c r="AY852" s="18" t="s">
        <v>134</v>
      </c>
      <c r="BE852" s="161">
        <f>IF(N852="základní",J852,0)</f>
        <v>0</v>
      </c>
      <c r="BF852" s="161">
        <f>IF(N852="snížená",J852,0)</f>
        <v>0</v>
      </c>
      <c r="BG852" s="161">
        <f>IF(N852="zákl. přenesená",J852,0)</f>
        <v>0</v>
      </c>
      <c r="BH852" s="161">
        <f>IF(N852="sníž. přenesená",J852,0)</f>
        <v>0</v>
      </c>
      <c r="BI852" s="161">
        <f>IF(N852="nulová",J852,0)</f>
        <v>0</v>
      </c>
      <c r="BJ852" s="18" t="s">
        <v>141</v>
      </c>
      <c r="BK852" s="161">
        <f>ROUND(I852*H852,2)</f>
        <v>0</v>
      </c>
      <c r="BL852" s="18" t="s">
        <v>140</v>
      </c>
      <c r="BM852" s="160" t="s">
        <v>957</v>
      </c>
    </row>
    <row r="853" spans="1:65" s="2" customFormat="1" ht="11.25">
      <c r="A853" s="33"/>
      <c r="B853" s="34"/>
      <c r="C853" s="33"/>
      <c r="D853" s="162" t="s">
        <v>148</v>
      </c>
      <c r="E853" s="33"/>
      <c r="F853" s="163" t="s">
        <v>956</v>
      </c>
      <c r="G853" s="33"/>
      <c r="H853" s="33"/>
      <c r="I853" s="88"/>
      <c r="J853" s="33"/>
      <c r="K853" s="33"/>
      <c r="L853" s="34"/>
      <c r="M853" s="164"/>
      <c r="N853" s="165"/>
      <c r="O853" s="54"/>
      <c r="P853" s="54"/>
      <c r="Q853" s="54"/>
      <c r="R853" s="54"/>
      <c r="S853" s="54"/>
      <c r="T853" s="55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T853" s="18" t="s">
        <v>148</v>
      </c>
      <c r="AU853" s="18" t="s">
        <v>141</v>
      </c>
    </row>
    <row r="854" spans="1:65" s="2" customFormat="1" ht="16.5" customHeight="1">
      <c r="A854" s="33"/>
      <c r="B854" s="148"/>
      <c r="C854" s="149" t="s">
        <v>958</v>
      </c>
      <c r="D854" s="149" t="s">
        <v>136</v>
      </c>
      <c r="E854" s="150" t="s">
        <v>959</v>
      </c>
      <c r="F854" s="151" t="s">
        <v>960</v>
      </c>
      <c r="G854" s="152" t="s">
        <v>183</v>
      </c>
      <c r="H854" s="153">
        <v>34</v>
      </c>
      <c r="I854" s="154"/>
      <c r="J854" s="155">
        <f>ROUND(I854*H854,2)</f>
        <v>0</v>
      </c>
      <c r="K854" s="151" t="s">
        <v>146</v>
      </c>
      <c r="L854" s="34"/>
      <c r="M854" s="156" t="s">
        <v>3</v>
      </c>
      <c r="N854" s="157" t="s">
        <v>47</v>
      </c>
      <c r="O854" s="54"/>
      <c r="P854" s="158">
        <f>O854*H854</f>
        <v>0</v>
      </c>
      <c r="Q854" s="158">
        <v>0.27994000000000002</v>
      </c>
      <c r="R854" s="158">
        <f>Q854*H854</f>
        <v>9.5179600000000004</v>
      </c>
      <c r="S854" s="158">
        <v>0</v>
      </c>
      <c r="T854" s="159">
        <f>S854*H854</f>
        <v>0</v>
      </c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R854" s="160" t="s">
        <v>140</v>
      </c>
      <c r="AT854" s="160" t="s">
        <v>136</v>
      </c>
      <c r="AU854" s="160" t="s">
        <v>141</v>
      </c>
      <c r="AY854" s="18" t="s">
        <v>134</v>
      </c>
      <c r="BE854" s="161">
        <f>IF(N854="základní",J854,0)</f>
        <v>0</v>
      </c>
      <c r="BF854" s="161">
        <f>IF(N854="snížená",J854,0)</f>
        <v>0</v>
      </c>
      <c r="BG854" s="161">
        <f>IF(N854="zákl. přenesená",J854,0)</f>
        <v>0</v>
      </c>
      <c r="BH854" s="161">
        <f>IF(N854="sníž. přenesená",J854,0)</f>
        <v>0</v>
      </c>
      <c r="BI854" s="161">
        <f>IF(N854="nulová",J854,0)</f>
        <v>0</v>
      </c>
      <c r="BJ854" s="18" t="s">
        <v>141</v>
      </c>
      <c r="BK854" s="161">
        <f>ROUND(I854*H854,2)</f>
        <v>0</v>
      </c>
      <c r="BL854" s="18" t="s">
        <v>140</v>
      </c>
      <c r="BM854" s="160" t="s">
        <v>961</v>
      </c>
    </row>
    <row r="855" spans="1:65" s="2" customFormat="1" ht="11.25">
      <c r="A855" s="33"/>
      <c r="B855" s="34"/>
      <c r="C855" s="33"/>
      <c r="D855" s="162" t="s">
        <v>148</v>
      </c>
      <c r="E855" s="33"/>
      <c r="F855" s="163" t="s">
        <v>962</v>
      </c>
      <c r="G855" s="33"/>
      <c r="H855" s="33"/>
      <c r="I855" s="88"/>
      <c r="J855" s="33"/>
      <c r="K855" s="33"/>
      <c r="L855" s="34"/>
      <c r="M855" s="164"/>
      <c r="N855" s="165"/>
      <c r="O855" s="54"/>
      <c r="P855" s="54"/>
      <c r="Q855" s="54"/>
      <c r="R855" s="54"/>
      <c r="S855" s="54"/>
      <c r="T855" s="55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T855" s="18" t="s">
        <v>148</v>
      </c>
      <c r="AU855" s="18" t="s">
        <v>141</v>
      </c>
    </row>
    <row r="856" spans="1:65" s="2" customFormat="1" ht="16.5" customHeight="1">
      <c r="A856" s="33"/>
      <c r="B856" s="148"/>
      <c r="C856" s="149" t="s">
        <v>963</v>
      </c>
      <c r="D856" s="149" t="s">
        <v>136</v>
      </c>
      <c r="E856" s="150" t="s">
        <v>964</v>
      </c>
      <c r="F856" s="151" t="s">
        <v>965</v>
      </c>
      <c r="G856" s="152" t="s">
        <v>183</v>
      </c>
      <c r="H856" s="153">
        <v>34</v>
      </c>
      <c r="I856" s="154"/>
      <c r="J856" s="155">
        <f>ROUND(I856*H856,2)</f>
        <v>0</v>
      </c>
      <c r="K856" s="151" t="s">
        <v>146</v>
      </c>
      <c r="L856" s="34"/>
      <c r="M856" s="156" t="s">
        <v>3</v>
      </c>
      <c r="N856" s="157" t="s">
        <v>47</v>
      </c>
      <c r="O856" s="54"/>
      <c r="P856" s="158">
        <f>O856*H856</f>
        <v>0</v>
      </c>
      <c r="Q856" s="158">
        <v>0.23</v>
      </c>
      <c r="R856" s="158">
        <f>Q856*H856</f>
        <v>7.82</v>
      </c>
      <c r="S856" s="158">
        <v>0</v>
      </c>
      <c r="T856" s="159">
        <f>S856*H856</f>
        <v>0</v>
      </c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R856" s="160" t="s">
        <v>140</v>
      </c>
      <c r="AT856" s="160" t="s">
        <v>136</v>
      </c>
      <c r="AU856" s="160" t="s">
        <v>141</v>
      </c>
      <c r="AY856" s="18" t="s">
        <v>134</v>
      </c>
      <c r="BE856" s="161">
        <f>IF(N856="základní",J856,0)</f>
        <v>0</v>
      </c>
      <c r="BF856" s="161">
        <f>IF(N856="snížená",J856,0)</f>
        <v>0</v>
      </c>
      <c r="BG856" s="161">
        <f>IF(N856="zákl. přenesená",J856,0)</f>
        <v>0</v>
      </c>
      <c r="BH856" s="161">
        <f>IF(N856="sníž. přenesená",J856,0)</f>
        <v>0</v>
      </c>
      <c r="BI856" s="161">
        <f>IF(N856="nulová",J856,0)</f>
        <v>0</v>
      </c>
      <c r="BJ856" s="18" t="s">
        <v>141</v>
      </c>
      <c r="BK856" s="161">
        <f>ROUND(I856*H856,2)</f>
        <v>0</v>
      </c>
      <c r="BL856" s="18" t="s">
        <v>140</v>
      </c>
      <c r="BM856" s="160" t="s">
        <v>966</v>
      </c>
    </row>
    <row r="857" spans="1:65" s="2" customFormat="1" ht="29.25">
      <c r="A857" s="33"/>
      <c r="B857" s="34"/>
      <c r="C857" s="33"/>
      <c r="D857" s="162" t="s">
        <v>148</v>
      </c>
      <c r="E857" s="33"/>
      <c r="F857" s="163" t="s">
        <v>967</v>
      </c>
      <c r="G857" s="33"/>
      <c r="H857" s="33"/>
      <c r="I857" s="88"/>
      <c r="J857" s="33"/>
      <c r="K857" s="33"/>
      <c r="L857" s="34"/>
      <c r="M857" s="164"/>
      <c r="N857" s="165"/>
      <c r="O857" s="54"/>
      <c r="P857" s="54"/>
      <c r="Q857" s="54"/>
      <c r="R857" s="54"/>
      <c r="S857" s="54"/>
      <c r="T857" s="55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T857" s="18" t="s">
        <v>148</v>
      </c>
      <c r="AU857" s="18" t="s">
        <v>141</v>
      </c>
    </row>
    <row r="858" spans="1:65" s="15" customFormat="1" ht="11.25">
      <c r="B858" s="182"/>
      <c r="D858" s="162" t="s">
        <v>150</v>
      </c>
      <c r="E858" s="183" t="s">
        <v>3</v>
      </c>
      <c r="F858" s="184" t="s">
        <v>968</v>
      </c>
      <c r="H858" s="183" t="s">
        <v>3</v>
      </c>
      <c r="I858" s="185"/>
      <c r="L858" s="182"/>
      <c r="M858" s="186"/>
      <c r="N858" s="187"/>
      <c r="O858" s="187"/>
      <c r="P858" s="187"/>
      <c r="Q858" s="187"/>
      <c r="R858" s="187"/>
      <c r="S858" s="187"/>
      <c r="T858" s="188"/>
      <c r="AT858" s="183" t="s">
        <v>150</v>
      </c>
      <c r="AU858" s="183" t="s">
        <v>141</v>
      </c>
      <c r="AV858" s="15" t="s">
        <v>22</v>
      </c>
      <c r="AW858" s="15" t="s">
        <v>36</v>
      </c>
      <c r="AX858" s="15" t="s">
        <v>75</v>
      </c>
      <c r="AY858" s="183" t="s">
        <v>134</v>
      </c>
    </row>
    <row r="859" spans="1:65" s="13" customFormat="1" ht="11.25">
      <c r="B859" s="166"/>
      <c r="D859" s="162" t="s">
        <v>150</v>
      </c>
      <c r="E859" s="167" t="s">
        <v>3</v>
      </c>
      <c r="F859" s="168" t="s">
        <v>969</v>
      </c>
      <c r="H859" s="169">
        <v>34</v>
      </c>
      <c r="I859" s="170"/>
      <c r="L859" s="166"/>
      <c r="M859" s="171"/>
      <c r="N859" s="172"/>
      <c r="O859" s="172"/>
      <c r="P859" s="172"/>
      <c r="Q859" s="172"/>
      <c r="R859" s="172"/>
      <c r="S859" s="172"/>
      <c r="T859" s="173"/>
      <c r="AT859" s="167" t="s">
        <v>150</v>
      </c>
      <c r="AU859" s="167" t="s">
        <v>141</v>
      </c>
      <c r="AV859" s="13" t="s">
        <v>141</v>
      </c>
      <c r="AW859" s="13" t="s">
        <v>36</v>
      </c>
      <c r="AX859" s="13" t="s">
        <v>22</v>
      </c>
      <c r="AY859" s="167" t="s">
        <v>134</v>
      </c>
    </row>
    <row r="860" spans="1:65" s="2" customFormat="1" ht="16.5" customHeight="1">
      <c r="A860" s="33"/>
      <c r="B860" s="148"/>
      <c r="C860" s="189" t="s">
        <v>970</v>
      </c>
      <c r="D860" s="189" t="s">
        <v>459</v>
      </c>
      <c r="E860" s="190" t="s">
        <v>971</v>
      </c>
      <c r="F860" s="191" t="s">
        <v>972</v>
      </c>
      <c r="G860" s="192" t="s">
        <v>183</v>
      </c>
      <c r="H860" s="193">
        <v>3.4</v>
      </c>
      <c r="I860" s="194"/>
      <c r="J860" s="195">
        <f>ROUND(I860*H860,2)</f>
        <v>0</v>
      </c>
      <c r="K860" s="191" t="s">
        <v>3</v>
      </c>
      <c r="L860" s="196"/>
      <c r="M860" s="197" t="s">
        <v>3</v>
      </c>
      <c r="N860" s="198" t="s">
        <v>47</v>
      </c>
      <c r="O860" s="54"/>
      <c r="P860" s="158">
        <f>O860*H860</f>
        <v>0</v>
      </c>
      <c r="Q860" s="158">
        <v>0</v>
      </c>
      <c r="R860" s="158">
        <f>Q860*H860</f>
        <v>0</v>
      </c>
      <c r="S860" s="158">
        <v>0</v>
      </c>
      <c r="T860" s="159">
        <f>S860*H860</f>
        <v>0</v>
      </c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R860" s="160" t="s">
        <v>188</v>
      </c>
      <c r="AT860" s="160" t="s">
        <v>459</v>
      </c>
      <c r="AU860" s="160" t="s">
        <v>141</v>
      </c>
      <c r="AY860" s="18" t="s">
        <v>134</v>
      </c>
      <c r="BE860" s="161">
        <f>IF(N860="základní",J860,0)</f>
        <v>0</v>
      </c>
      <c r="BF860" s="161">
        <f>IF(N860="snížená",J860,0)</f>
        <v>0</v>
      </c>
      <c r="BG860" s="161">
        <f>IF(N860="zákl. přenesená",J860,0)</f>
        <v>0</v>
      </c>
      <c r="BH860" s="161">
        <f>IF(N860="sníž. přenesená",J860,0)</f>
        <v>0</v>
      </c>
      <c r="BI860" s="161">
        <f>IF(N860="nulová",J860,0)</f>
        <v>0</v>
      </c>
      <c r="BJ860" s="18" t="s">
        <v>141</v>
      </c>
      <c r="BK860" s="161">
        <f>ROUND(I860*H860,2)</f>
        <v>0</v>
      </c>
      <c r="BL860" s="18" t="s">
        <v>140</v>
      </c>
      <c r="BM860" s="160" t="s">
        <v>973</v>
      </c>
    </row>
    <row r="861" spans="1:65" s="15" customFormat="1" ht="11.25">
      <c r="B861" s="182"/>
      <c r="D861" s="162" t="s">
        <v>150</v>
      </c>
      <c r="E861" s="183" t="s">
        <v>3</v>
      </c>
      <c r="F861" s="184" t="s">
        <v>974</v>
      </c>
      <c r="H861" s="183" t="s">
        <v>3</v>
      </c>
      <c r="I861" s="185"/>
      <c r="L861" s="182"/>
      <c r="M861" s="186"/>
      <c r="N861" s="187"/>
      <c r="O861" s="187"/>
      <c r="P861" s="187"/>
      <c r="Q861" s="187"/>
      <c r="R861" s="187"/>
      <c r="S861" s="187"/>
      <c r="T861" s="188"/>
      <c r="AT861" s="183" t="s">
        <v>150</v>
      </c>
      <c r="AU861" s="183" t="s">
        <v>141</v>
      </c>
      <c r="AV861" s="15" t="s">
        <v>22</v>
      </c>
      <c r="AW861" s="15" t="s">
        <v>36</v>
      </c>
      <c r="AX861" s="15" t="s">
        <v>75</v>
      </c>
      <c r="AY861" s="183" t="s">
        <v>134</v>
      </c>
    </row>
    <row r="862" spans="1:65" s="15" customFormat="1" ht="11.25">
      <c r="B862" s="182"/>
      <c r="D862" s="162" t="s">
        <v>150</v>
      </c>
      <c r="E862" s="183" t="s">
        <v>3</v>
      </c>
      <c r="F862" s="184" t="s">
        <v>975</v>
      </c>
      <c r="H862" s="183" t="s">
        <v>3</v>
      </c>
      <c r="I862" s="185"/>
      <c r="L862" s="182"/>
      <c r="M862" s="186"/>
      <c r="N862" s="187"/>
      <c r="O862" s="187"/>
      <c r="P862" s="187"/>
      <c r="Q862" s="187"/>
      <c r="R862" s="187"/>
      <c r="S862" s="187"/>
      <c r="T862" s="188"/>
      <c r="AT862" s="183" t="s">
        <v>150</v>
      </c>
      <c r="AU862" s="183" t="s">
        <v>141</v>
      </c>
      <c r="AV862" s="15" t="s">
        <v>22</v>
      </c>
      <c r="AW862" s="15" t="s">
        <v>36</v>
      </c>
      <c r="AX862" s="15" t="s">
        <v>75</v>
      </c>
      <c r="AY862" s="183" t="s">
        <v>134</v>
      </c>
    </row>
    <row r="863" spans="1:65" s="13" customFormat="1" ht="11.25">
      <c r="B863" s="166"/>
      <c r="D863" s="162" t="s">
        <v>150</v>
      </c>
      <c r="E863" s="167" t="s">
        <v>3</v>
      </c>
      <c r="F863" s="168" t="s">
        <v>976</v>
      </c>
      <c r="H863" s="169">
        <v>3.4</v>
      </c>
      <c r="I863" s="170"/>
      <c r="L863" s="166"/>
      <c r="M863" s="171"/>
      <c r="N863" s="172"/>
      <c r="O863" s="172"/>
      <c r="P863" s="172"/>
      <c r="Q863" s="172"/>
      <c r="R863" s="172"/>
      <c r="S863" s="172"/>
      <c r="T863" s="173"/>
      <c r="AT863" s="167" t="s">
        <v>150</v>
      </c>
      <c r="AU863" s="167" t="s">
        <v>141</v>
      </c>
      <c r="AV863" s="13" t="s">
        <v>141</v>
      </c>
      <c r="AW863" s="13" t="s">
        <v>36</v>
      </c>
      <c r="AX863" s="13" t="s">
        <v>22</v>
      </c>
      <c r="AY863" s="167" t="s">
        <v>134</v>
      </c>
    </row>
    <row r="864" spans="1:65" s="2" customFormat="1" ht="16.5" customHeight="1">
      <c r="A864" s="33"/>
      <c r="B864" s="148"/>
      <c r="C864" s="149" t="s">
        <v>977</v>
      </c>
      <c r="D864" s="149" t="s">
        <v>136</v>
      </c>
      <c r="E864" s="150" t="s">
        <v>978</v>
      </c>
      <c r="F864" s="151" t="s">
        <v>979</v>
      </c>
      <c r="G864" s="152" t="s">
        <v>183</v>
      </c>
      <c r="H864" s="153">
        <v>30.6</v>
      </c>
      <c r="I864" s="154"/>
      <c r="J864" s="155">
        <f>ROUND(I864*H864,2)</f>
        <v>0</v>
      </c>
      <c r="K864" s="151" t="s">
        <v>146</v>
      </c>
      <c r="L864" s="34"/>
      <c r="M864" s="156" t="s">
        <v>3</v>
      </c>
      <c r="N864" s="157" t="s">
        <v>47</v>
      </c>
      <c r="O864" s="54"/>
      <c r="P864" s="158">
        <f>O864*H864</f>
        <v>0</v>
      </c>
      <c r="Q864" s="158">
        <v>0</v>
      </c>
      <c r="R864" s="158">
        <f>Q864*H864</f>
        <v>0</v>
      </c>
      <c r="S864" s="158">
        <v>0</v>
      </c>
      <c r="T864" s="159">
        <f>S864*H864</f>
        <v>0</v>
      </c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R864" s="160" t="s">
        <v>140</v>
      </c>
      <c r="AT864" s="160" t="s">
        <v>136</v>
      </c>
      <c r="AU864" s="160" t="s">
        <v>141</v>
      </c>
      <c r="AY864" s="18" t="s">
        <v>134</v>
      </c>
      <c r="BE864" s="161">
        <f>IF(N864="základní",J864,0)</f>
        <v>0</v>
      </c>
      <c r="BF864" s="161">
        <f>IF(N864="snížená",J864,0)</f>
        <v>0</v>
      </c>
      <c r="BG864" s="161">
        <f>IF(N864="zákl. přenesená",J864,0)</f>
        <v>0</v>
      </c>
      <c r="BH864" s="161">
        <f>IF(N864="sníž. přenesená",J864,0)</f>
        <v>0</v>
      </c>
      <c r="BI864" s="161">
        <f>IF(N864="nulová",J864,0)</f>
        <v>0</v>
      </c>
      <c r="BJ864" s="18" t="s">
        <v>141</v>
      </c>
      <c r="BK864" s="161">
        <f>ROUND(I864*H864,2)</f>
        <v>0</v>
      </c>
      <c r="BL864" s="18" t="s">
        <v>140</v>
      </c>
      <c r="BM864" s="160" t="s">
        <v>980</v>
      </c>
    </row>
    <row r="865" spans="1:65" s="2" customFormat="1" ht="11.25">
      <c r="A865" s="33"/>
      <c r="B865" s="34"/>
      <c r="C865" s="33"/>
      <c r="D865" s="162" t="s">
        <v>148</v>
      </c>
      <c r="E865" s="33"/>
      <c r="F865" s="163" t="s">
        <v>979</v>
      </c>
      <c r="G865" s="33"/>
      <c r="H865" s="33"/>
      <c r="I865" s="88"/>
      <c r="J865" s="33"/>
      <c r="K865" s="33"/>
      <c r="L865" s="34"/>
      <c r="M865" s="164"/>
      <c r="N865" s="165"/>
      <c r="O865" s="54"/>
      <c r="P865" s="54"/>
      <c r="Q865" s="54"/>
      <c r="R865" s="54"/>
      <c r="S865" s="54"/>
      <c r="T865" s="55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T865" s="18" t="s">
        <v>148</v>
      </c>
      <c r="AU865" s="18" t="s">
        <v>141</v>
      </c>
    </row>
    <row r="866" spans="1:65" s="13" customFormat="1" ht="11.25">
      <c r="B866" s="166"/>
      <c r="D866" s="162" t="s">
        <v>150</v>
      </c>
      <c r="E866" s="167" t="s">
        <v>3</v>
      </c>
      <c r="F866" s="168" t="s">
        <v>981</v>
      </c>
      <c r="H866" s="169">
        <v>30.6</v>
      </c>
      <c r="I866" s="170"/>
      <c r="L866" s="166"/>
      <c r="M866" s="171"/>
      <c r="N866" s="172"/>
      <c r="O866" s="172"/>
      <c r="P866" s="172"/>
      <c r="Q866" s="172"/>
      <c r="R866" s="172"/>
      <c r="S866" s="172"/>
      <c r="T866" s="173"/>
      <c r="AT866" s="167" t="s">
        <v>150</v>
      </c>
      <c r="AU866" s="167" t="s">
        <v>141</v>
      </c>
      <c r="AV866" s="13" t="s">
        <v>141</v>
      </c>
      <c r="AW866" s="13" t="s">
        <v>36</v>
      </c>
      <c r="AX866" s="13" t="s">
        <v>22</v>
      </c>
      <c r="AY866" s="167" t="s">
        <v>134</v>
      </c>
    </row>
    <row r="867" spans="1:65" s="2" customFormat="1" ht="16.5" customHeight="1">
      <c r="A867" s="33"/>
      <c r="B867" s="148"/>
      <c r="C867" s="149" t="s">
        <v>982</v>
      </c>
      <c r="D867" s="149" t="s">
        <v>136</v>
      </c>
      <c r="E867" s="150" t="s">
        <v>924</v>
      </c>
      <c r="F867" s="151" t="s">
        <v>925</v>
      </c>
      <c r="G867" s="152" t="s">
        <v>176</v>
      </c>
      <c r="H867" s="153">
        <v>8.16</v>
      </c>
      <c r="I867" s="154"/>
      <c r="J867" s="155">
        <f>ROUND(I867*H867,2)</f>
        <v>0</v>
      </c>
      <c r="K867" s="151" t="s">
        <v>146</v>
      </c>
      <c r="L867" s="34"/>
      <c r="M867" s="156" t="s">
        <v>3</v>
      </c>
      <c r="N867" s="157" t="s">
        <v>47</v>
      </c>
      <c r="O867" s="54"/>
      <c r="P867" s="158">
        <f>O867*H867</f>
        <v>0</v>
      </c>
      <c r="Q867" s="158">
        <v>0</v>
      </c>
      <c r="R867" s="158">
        <f>Q867*H867</f>
        <v>0</v>
      </c>
      <c r="S867" s="158">
        <v>0</v>
      </c>
      <c r="T867" s="159">
        <f>S867*H867</f>
        <v>0</v>
      </c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R867" s="160" t="s">
        <v>140</v>
      </c>
      <c r="AT867" s="160" t="s">
        <v>136</v>
      </c>
      <c r="AU867" s="160" t="s">
        <v>141</v>
      </c>
      <c r="AY867" s="18" t="s">
        <v>134</v>
      </c>
      <c r="BE867" s="161">
        <f>IF(N867="základní",J867,0)</f>
        <v>0</v>
      </c>
      <c r="BF867" s="161">
        <f>IF(N867="snížená",J867,0)</f>
        <v>0</v>
      </c>
      <c r="BG867" s="161">
        <f>IF(N867="zákl. přenesená",J867,0)</f>
        <v>0</v>
      </c>
      <c r="BH867" s="161">
        <f>IF(N867="sníž. přenesená",J867,0)</f>
        <v>0</v>
      </c>
      <c r="BI867" s="161">
        <f>IF(N867="nulová",J867,0)</f>
        <v>0</v>
      </c>
      <c r="BJ867" s="18" t="s">
        <v>141</v>
      </c>
      <c r="BK867" s="161">
        <f>ROUND(I867*H867,2)</f>
        <v>0</v>
      </c>
      <c r="BL867" s="18" t="s">
        <v>140</v>
      </c>
      <c r="BM867" s="160" t="s">
        <v>983</v>
      </c>
    </row>
    <row r="868" spans="1:65" s="2" customFormat="1" ht="11.25">
      <c r="A868" s="33"/>
      <c r="B868" s="34"/>
      <c r="C868" s="33"/>
      <c r="D868" s="162" t="s">
        <v>148</v>
      </c>
      <c r="E868" s="33"/>
      <c r="F868" s="163" t="s">
        <v>925</v>
      </c>
      <c r="G868" s="33"/>
      <c r="H868" s="33"/>
      <c r="I868" s="88"/>
      <c r="J868" s="33"/>
      <c r="K868" s="33"/>
      <c r="L868" s="34"/>
      <c r="M868" s="164"/>
      <c r="N868" s="165"/>
      <c r="O868" s="54"/>
      <c r="P868" s="54"/>
      <c r="Q868" s="54"/>
      <c r="R868" s="54"/>
      <c r="S868" s="54"/>
      <c r="T868" s="55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T868" s="18" t="s">
        <v>148</v>
      </c>
      <c r="AU868" s="18" t="s">
        <v>141</v>
      </c>
    </row>
    <row r="869" spans="1:65" s="2" customFormat="1" ht="16.5" customHeight="1">
      <c r="A869" s="33"/>
      <c r="B869" s="148"/>
      <c r="C869" s="149" t="s">
        <v>984</v>
      </c>
      <c r="D869" s="149" t="s">
        <v>136</v>
      </c>
      <c r="E869" s="150" t="s">
        <v>928</v>
      </c>
      <c r="F869" s="151" t="s">
        <v>929</v>
      </c>
      <c r="G869" s="152" t="s">
        <v>176</v>
      </c>
      <c r="H869" s="153">
        <v>114.24</v>
      </c>
      <c r="I869" s="154"/>
      <c r="J869" s="155">
        <f>ROUND(I869*H869,2)</f>
        <v>0</v>
      </c>
      <c r="K869" s="151" t="s">
        <v>146</v>
      </c>
      <c r="L869" s="34"/>
      <c r="M869" s="156" t="s">
        <v>3</v>
      </c>
      <c r="N869" s="157" t="s">
        <v>47</v>
      </c>
      <c r="O869" s="54"/>
      <c r="P869" s="158">
        <f>O869*H869</f>
        <v>0</v>
      </c>
      <c r="Q869" s="158">
        <v>0</v>
      </c>
      <c r="R869" s="158">
        <f>Q869*H869</f>
        <v>0</v>
      </c>
      <c r="S869" s="158">
        <v>0</v>
      </c>
      <c r="T869" s="159">
        <f>S869*H869</f>
        <v>0</v>
      </c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R869" s="160" t="s">
        <v>140</v>
      </c>
      <c r="AT869" s="160" t="s">
        <v>136</v>
      </c>
      <c r="AU869" s="160" t="s">
        <v>141</v>
      </c>
      <c r="AY869" s="18" t="s">
        <v>134</v>
      </c>
      <c r="BE869" s="161">
        <f>IF(N869="základní",J869,0)</f>
        <v>0</v>
      </c>
      <c r="BF869" s="161">
        <f>IF(N869="snížená",J869,0)</f>
        <v>0</v>
      </c>
      <c r="BG869" s="161">
        <f>IF(N869="zákl. přenesená",J869,0)</f>
        <v>0</v>
      </c>
      <c r="BH869" s="161">
        <f>IF(N869="sníž. přenesená",J869,0)</f>
        <v>0</v>
      </c>
      <c r="BI869" s="161">
        <f>IF(N869="nulová",J869,0)</f>
        <v>0</v>
      </c>
      <c r="BJ869" s="18" t="s">
        <v>141</v>
      </c>
      <c r="BK869" s="161">
        <f>ROUND(I869*H869,2)</f>
        <v>0</v>
      </c>
      <c r="BL869" s="18" t="s">
        <v>140</v>
      </c>
      <c r="BM869" s="160" t="s">
        <v>985</v>
      </c>
    </row>
    <row r="870" spans="1:65" s="2" customFormat="1" ht="11.25">
      <c r="A870" s="33"/>
      <c r="B870" s="34"/>
      <c r="C870" s="33"/>
      <c r="D870" s="162" t="s">
        <v>148</v>
      </c>
      <c r="E870" s="33"/>
      <c r="F870" s="163" t="s">
        <v>929</v>
      </c>
      <c r="G870" s="33"/>
      <c r="H870" s="33"/>
      <c r="I870" s="88"/>
      <c r="J870" s="33"/>
      <c r="K870" s="33"/>
      <c r="L870" s="34"/>
      <c r="M870" s="164"/>
      <c r="N870" s="165"/>
      <c r="O870" s="54"/>
      <c r="P870" s="54"/>
      <c r="Q870" s="54"/>
      <c r="R870" s="54"/>
      <c r="S870" s="54"/>
      <c r="T870" s="55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T870" s="18" t="s">
        <v>148</v>
      </c>
      <c r="AU870" s="18" t="s">
        <v>141</v>
      </c>
    </row>
    <row r="871" spans="1:65" s="13" customFormat="1" ht="11.25">
      <c r="B871" s="166"/>
      <c r="D871" s="162" t="s">
        <v>150</v>
      </c>
      <c r="F871" s="168" t="s">
        <v>986</v>
      </c>
      <c r="H871" s="169">
        <v>114.24</v>
      </c>
      <c r="I871" s="170"/>
      <c r="L871" s="166"/>
      <c r="M871" s="171"/>
      <c r="N871" s="172"/>
      <c r="O871" s="172"/>
      <c r="P871" s="172"/>
      <c r="Q871" s="172"/>
      <c r="R871" s="172"/>
      <c r="S871" s="172"/>
      <c r="T871" s="173"/>
      <c r="AT871" s="167" t="s">
        <v>150</v>
      </c>
      <c r="AU871" s="167" t="s">
        <v>141</v>
      </c>
      <c r="AV871" s="13" t="s">
        <v>141</v>
      </c>
      <c r="AW871" s="13" t="s">
        <v>4</v>
      </c>
      <c r="AX871" s="13" t="s">
        <v>22</v>
      </c>
      <c r="AY871" s="167" t="s">
        <v>134</v>
      </c>
    </row>
    <row r="872" spans="1:65" s="2" customFormat="1" ht="16.5" customHeight="1">
      <c r="A872" s="33"/>
      <c r="B872" s="148"/>
      <c r="C872" s="149" t="s">
        <v>987</v>
      </c>
      <c r="D872" s="149" t="s">
        <v>136</v>
      </c>
      <c r="E872" s="150" t="s">
        <v>933</v>
      </c>
      <c r="F872" s="151" t="s">
        <v>934</v>
      </c>
      <c r="G872" s="152" t="s">
        <v>176</v>
      </c>
      <c r="H872" s="153">
        <v>8.16</v>
      </c>
      <c r="I872" s="154"/>
      <c r="J872" s="155">
        <f>ROUND(I872*H872,2)</f>
        <v>0</v>
      </c>
      <c r="K872" s="151" t="s">
        <v>146</v>
      </c>
      <c r="L872" s="34"/>
      <c r="M872" s="156" t="s">
        <v>3</v>
      </c>
      <c r="N872" s="157" t="s">
        <v>47</v>
      </c>
      <c r="O872" s="54"/>
      <c r="P872" s="158">
        <f>O872*H872</f>
        <v>0</v>
      </c>
      <c r="Q872" s="158">
        <v>0</v>
      </c>
      <c r="R872" s="158">
        <f>Q872*H872</f>
        <v>0</v>
      </c>
      <c r="S872" s="158">
        <v>0</v>
      </c>
      <c r="T872" s="159">
        <f>S872*H872</f>
        <v>0</v>
      </c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R872" s="160" t="s">
        <v>140</v>
      </c>
      <c r="AT872" s="160" t="s">
        <v>136</v>
      </c>
      <c r="AU872" s="160" t="s">
        <v>141</v>
      </c>
      <c r="AY872" s="18" t="s">
        <v>134</v>
      </c>
      <c r="BE872" s="161">
        <f>IF(N872="základní",J872,0)</f>
        <v>0</v>
      </c>
      <c r="BF872" s="161">
        <f>IF(N872="snížená",J872,0)</f>
        <v>0</v>
      </c>
      <c r="BG872" s="161">
        <f>IF(N872="zákl. přenesená",J872,0)</f>
        <v>0</v>
      </c>
      <c r="BH872" s="161">
        <f>IF(N872="sníž. přenesená",J872,0)</f>
        <v>0</v>
      </c>
      <c r="BI872" s="161">
        <f>IF(N872="nulová",J872,0)</f>
        <v>0</v>
      </c>
      <c r="BJ872" s="18" t="s">
        <v>141</v>
      </c>
      <c r="BK872" s="161">
        <f>ROUND(I872*H872,2)</f>
        <v>0</v>
      </c>
      <c r="BL872" s="18" t="s">
        <v>140</v>
      </c>
      <c r="BM872" s="160" t="s">
        <v>988</v>
      </c>
    </row>
    <row r="873" spans="1:65" s="2" customFormat="1" ht="11.25">
      <c r="A873" s="33"/>
      <c r="B873" s="34"/>
      <c r="C873" s="33"/>
      <c r="D873" s="162" t="s">
        <v>148</v>
      </c>
      <c r="E873" s="33"/>
      <c r="F873" s="163" t="s">
        <v>934</v>
      </c>
      <c r="G873" s="33"/>
      <c r="H873" s="33"/>
      <c r="I873" s="88"/>
      <c r="J873" s="33"/>
      <c r="K873" s="33"/>
      <c r="L873" s="34"/>
      <c r="M873" s="164"/>
      <c r="N873" s="165"/>
      <c r="O873" s="54"/>
      <c r="P873" s="54"/>
      <c r="Q873" s="54"/>
      <c r="R873" s="54"/>
      <c r="S873" s="54"/>
      <c r="T873" s="55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T873" s="18" t="s">
        <v>148</v>
      </c>
      <c r="AU873" s="18" t="s">
        <v>141</v>
      </c>
    </row>
    <row r="874" spans="1:65" s="2" customFormat="1" ht="16.5" customHeight="1">
      <c r="A874" s="33"/>
      <c r="B874" s="148"/>
      <c r="C874" s="149" t="s">
        <v>989</v>
      </c>
      <c r="D874" s="149" t="s">
        <v>136</v>
      </c>
      <c r="E874" s="150" t="s">
        <v>990</v>
      </c>
      <c r="F874" s="151" t="s">
        <v>991</v>
      </c>
      <c r="G874" s="152" t="s">
        <v>191</v>
      </c>
      <c r="H874" s="153">
        <v>24</v>
      </c>
      <c r="I874" s="154"/>
      <c r="J874" s="155">
        <f>ROUND(I874*H874,2)</f>
        <v>0</v>
      </c>
      <c r="K874" s="151" t="s">
        <v>146</v>
      </c>
      <c r="L874" s="34"/>
      <c r="M874" s="156" t="s">
        <v>3</v>
      </c>
      <c r="N874" s="157" t="s">
        <v>47</v>
      </c>
      <c r="O874" s="54"/>
      <c r="P874" s="158">
        <f>O874*H874</f>
        <v>0</v>
      </c>
      <c r="Q874" s="158">
        <v>0.10095</v>
      </c>
      <c r="R874" s="158">
        <f>Q874*H874</f>
        <v>2.4228000000000001</v>
      </c>
      <c r="S874" s="158">
        <v>0</v>
      </c>
      <c r="T874" s="159">
        <f>S874*H874</f>
        <v>0</v>
      </c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R874" s="160" t="s">
        <v>140</v>
      </c>
      <c r="AT874" s="160" t="s">
        <v>136</v>
      </c>
      <c r="AU874" s="160" t="s">
        <v>141</v>
      </c>
      <c r="AY874" s="18" t="s">
        <v>134</v>
      </c>
      <c r="BE874" s="161">
        <f>IF(N874="základní",J874,0)</f>
        <v>0</v>
      </c>
      <c r="BF874" s="161">
        <f>IF(N874="snížená",J874,0)</f>
        <v>0</v>
      </c>
      <c r="BG874" s="161">
        <f>IF(N874="zákl. přenesená",J874,0)</f>
        <v>0</v>
      </c>
      <c r="BH874" s="161">
        <f>IF(N874="sníž. přenesená",J874,0)</f>
        <v>0</v>
      </c>
      <c r="BI874" s="161">
        <f>IF(N874="nulová",J874,0)</f>
        <v>0</v>
      </c>
      <c r="BJ874" s="18" t="s">
        <v>141</v>
      </c>
      <c r="BK874" s="161">
        <f>ROUND(I874*H874,2)</f>
        <v>0</v>
      </c>
      <c r="BL874" s="18" t="s">
        <v>140</v>
      </c>
      <c r="BM874" s="160" t="s">
        <v>992</v>
      </c>
    </row>
    <row r="875" spans="1:65" s="2" customFormat="1" ht="19.5">
      <c r="A875" s="33"/>
      <c r="B875" s="34"/>
      <c r="C875" s="33"/>
      <c r="D875" s="162" t="s">
        <v>148</v>
      </c>
      <c r="E875" s="33"/>
      <c r="F875" s="163" t="s">
        <v>993</v>
      </c>
      <c r="G875" s="33"/>
      <c r="H875" s="33"/>
      <c r="I875" s="88"/>
      <c r="J875" s="33"/>
      <c r="K875" s="33"/>
      <c r="L875" s="34"/>
      <c r="M875" s="164"/>
      <c r="N875" s="165"/>
      <c r="O875" s="54"/>
      <c r="P875" s="54"/>
      <c r="Q875" s="54"/>
      <c r="R875" s="54"/>
      <c r="S875" s="54"/>
      <c r="T875" s="55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T875" s="18" t="s">
        <v>148</v>
      </c>
      <c r="AU875" s="18" t="s">
        <v>141</v>
      </c>
    </row>
    <row r="876" spans="1:65" s="15" customFormat="1" ht="11.25">
      <c r="B876" s="182"/>
      <c r="D876" s="162" t="s">
        <v>150</v>
      </c>
      <c r="E876" s="183" t="s">
        <v>3</v>
      </c>
      <c r="F876" s="184" t="s">
        <v>994</v>
      </c>
      <c r="H876" s="183" t="s">
        <v>3</v>
      </c>
      <c r="I876" s="185"/>
      <c r="L876" s="182"/>
      <c r="M876" s="186"/>
      <c r="N876" s="187"/>
      <c r="O876" s="187"/>
      <c r="P876" s="187"/>
      <c r="Q876" s="187"/>
      <c r="R876" s="187"/>
      <c r="S876" s="187"/>
      <c r="T876" s="188"/>
      <c r="AT876" s="183" t="s">
        <v>150</v>
      </c>
      <c r="AU876" s="183" t="s">
        <v>141</v>
      </c>
      <c r="AV876" s="15" t="s">
        <v>22</v>
      </c>
      <c r="AW876" s="15" t="s">
        <v>36</v>
      </c>
      <c r="AX876" s="15" t="s">
        <v>75</v>
      </c>
      <c r="AY876" s="183" t="s">
        <v>134</v>
      </c>
    </row>
    <row r="877" spans="1:65" s="13" customFormat="1" ht="11.25">
      <c r="B877" s="166"/>
      <c r="D877" s="162" t="s">
        <v>150</v>
      </c>
      <c r="E877" s="167" t="s">
        <v>3</v>
      </c>
      <c r="F877" s="168" t="s">
        <v>995</v>
      </c>
      <c r="H877" s="169">
        <v>14</v>
      </c>
      <c r="I877" s="170"/>
      <c r="L877" s="166"/>
      <c r="M877" s="171"/>
      <c r="N877" s="172"/>
      <c r="O877" s="172"/>
      <c r="P877" s="172"/>
      <c r="Q877" s="172"/>
      <c r="R877" s="172"/>
      <c r="S877" s="172"/>
      <c r="T877" s="173"/>
      <c r="AT877" s="167" t="s">
        <v>150</v>
      </c>
      <c r="AU877" s="167" t="s">
        <v>141</v>
      </c>
      <c r="AV877" s="13" t="s">
        <v>141</v>
      </c>
      <c r="AW877" s="13" t="s">
        <v>36</v>
      </c>
      <c r="AX877" s="13" t="s">
        <v>75</v>
      </c>
      <c r="AY877" s="167" t="s">
        <v>134</v>
      </c>
    </row>
    <row r="878" spans="1:65" s="13" customFormat="1" ht="11.25">
      <c r="B878" s="166"/>
      <c r="D878" s="162" t="s">
        <v>150</v>
      </c>
      <c r="E878" s="167" t="s">
        <v>3</v>
      </c>
      <c r="F878" s="168" t="s">
        <v>996</v>
      </c>
      <c r="H878" s="169">
        <v>10</v>
      </c>
      <c r="I878" s="170"/>
      <c r="L878" s="166"/>
      <c r="M878" s="171"/>
      <c r="N878" s="172"/>
      <c r="O878" s="172"/>
      <c r="P878" s="172"/>
      <c r="Q878" s="172"/>
      <c r="R878" s="172"/>
      <c r="S878" s="172"/>
      <c r="T878" s="173"/>
      <c r="AT878" s="167" t="s">
        <v>150</v>
      </c>
      <c r="AU878" s="167" t="s">
        <v>141</v>
      </c>
      <c r="AV878" s="13" t="s">
        <v>141</v>
      </c>
      <c r="AW878" s="13" t="s">
        <v>36</v>
      </c>
      <c r="AX878" s="13" t="s">
        <v>75</v>
      </c>
      <c r="AY878" s="167" t="s">
        <v>134</v>
      </c>
    </row>
    <row r="879" spans="1:65" s="14" customFormat="1" ht="11.25">
      <c r="B879" s="174"/>
      <c r="D879" s="162" t="s">
        <v>150</v>
      </c>
      <c r="E879" s="175" t="s">
        <v>3</v>
      </c>
      <c r="F879" s="176" t="s">
        <v>154</v>
      </c>
      <c r="H879" s="177">
        <v>24</v>
      </c>
      <c r="I879" s="178"/>
      <c r="L879" s="174"/>
      <c r="M879" s="179"/>
      <c r="N879" s="180"/>
      <c r="O879" s="180"/>
      <c r="P879" s="180"/>
      <c r="Q879" s="180"/>
      <c r="R879" s="180"/>
      <c r="S879" s="180"/>
      <c r="T879" s="181"/>
      <c r="AT879" s="175" t="s">
        <v>150</v>
      </c>
      <c r="AU879" s="175" t="s">
        <v>141</v>
      </c>
      <c r="AV879" s="14" t="s">
        <v>140</v>
      </c>
      <c r="AW879" s="14" t="s">
        <v>36</v>
      </c>
      <c r="AX879" s="14" t="s">
        <v>22</v>
      </c>
      <c r="AY879" s="175" t="s">
        <v>134</v>
      </c>
    </row>
    <row r="880" spans="1:65" s="2" customFormat="1" ht="16.5" customHeight="1">
      <c r="A880" s="33"/>
      <c r="B880" s="148"/>
      <c r="C880" s="189" t="s">
        <v>997</v>
      </c>
      <c r="D880" s="189" t="s">
        <v>459</v>
      </c>
      <c r="E880" s="190" t="s">
        <v>998</v>
      </c>
      <c r="F880" s="191" t="s">
        <v>999</v>
      </c>
      <c r="G880" s="192" t="s">
        <v>1000</v>
      </c>
      <c r="H880" s="193">
        <v>48</v>
      </c>
      <c r="I880" s="194"/>
      <c r="J880" s="195">
        <f>ROUND(I880*H880,2)</f>
        <v>0</v>
      </c>
      <c r="K880" s="191" t="s">
        <v>3</v>
      </c>
      <c r="L880" s="196"/>
      <c r="M880" s="197" t="s">
        <v>3</v>
      </c>
      <c r="N880" s="198" t="s">
        <v>47</v>
      </c>
      <c r="O880" s="54"/>
      <c r="P880" s="158">
        <f>O880*H880</f>
        <v>0</v>
      </c>
      <c r="Q880" s="158">
        <v>1.4E-2</v>
      </c>
      <c r="R880" s="158">
        <f>Q880*H880</f>
        <v>0.67200000000000004</v>
      </c>
      <c r="S880" s="158">
        <v>0</v>
      </c>
      <c r="T880" s="159">
        <f>S880*H880</f>
        <v>0</v>
      </c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R880" s="160" t="s">
        <v>188</v>
      </c>
      <c r="AT880" s="160" t="s">
        <v>459</v>
      </c>
      <c r="AU880" s="160" t="s">
        <v>141</v>
      </c>
      <c r="AY880" s="18" t="s">
        <v>134</v>
      </c>
      <c r="BE880" s="161">
        <f>IF(N880="základní",J880,0)</f>
        <v>0</v>
      </c>
      <c r="BF880" s="161">
        <f>IF(N880="snížená",J880,0)</f>
        <v>0</v>
      </c>
      <c r="BG880" s="161">
        <f>IF(N880="zákl. přenesená",J880,0)</f>
        <v>0</v>
      </c>
      <c r="BH880" s="161">
        <f>IF(N880="sníž. přenesená",J880,0)</f>
        <v>0</v>
      </c>
      <c r="BI880" s="161">
        <f>IF(N880="nulová",J880,0)</f>
        <v>0</v>
      </c>
      <c r="BJ880" s="18" t="s">
        <v>141</v>
      </c>
      <c r="BK880" s="161">
        <f>ROUND(I880*H880,2)</f>
        <v>0</v>
      </c>
      <c r="BL880" s="18" t="s">
        <v>140</v>
      </c>
      <c r="BM880" s="160" t="s">
        <v>1001</v>
      </c>
    </row>
    <row r="881" spans="1:65" s="13" customFormat="1" ht="11.25">
      <c r="B881" s="166"/>
      <c r="D881" s="162" t="s">
        <v>150</v>
      </c>
      <c r="E881" s="167" t="s">
        <v>3</v>
      </c>
      <c r="F881" s="168" t="s">
        <v>1002</v>
      </c>
      <c r="H881" s="169">
        <v>48</v>
      </c>
      <c r="I881" s="170"/>
      <c r="L881" s="166"/>
      <c r="M881" s="171"/>
      <c r="N881" s="172"/>
      <c r="O881" s="172"/>
      <c r="P881" s="172"/>
      <c r="Q881" s="172"/>
      <c r="R881" s="172"/>
      <c r="S881" s="172"/>
      <c r="T881" s="173"/>
      <c r="AT881" s="167" t="s">
        <v>150</v>
      </c>
      <c r="AU881" s="167" t="s">
        <v>141</v>
      </c>
      <c r="AV881" s="13" t="s">
        <v>141</v>
      </c>
      <c r="AW881" s="13" t="s">
        <v>36</v>
      </c>
      <c r="AX881" s="13" t="s">
        <v>22</v>
      </c>
      <c r="AY881" s="167" t="s">
        <v>134</v>
      </c>
    </row>
    <row r="882" spans="1:65" s="2" customFormat="1" ht="16.5" customHeight="1">
      <c r="A882" s="33"/>
      <c r="B882" s="148"/>
      <c r="C882" s="149" t="s">
        <v>1003</v>
      </c>
      <c r="D882" s="149" t="s">
        <v>136</v>
      </c>
      <c r="E882" s="150" t="s">
        <v>1004</v>
      </c>
      <c r="F882" s="151" t="s">
        <v>1005</v>
      </c>
      <c r="G882" s="152" t="s">
        <v>176</v>
      </c>
      <c r="H882" s="153">
        <v>20.433</v>
      </c>
      <c r="I882" s="154"/>
      <c r="J882" s="155">
        <f>ROUND(I882*H882,2)</f>
        <v>0</v>
      </c>
      <c r="K882" s="151" t="s">
        <v>146</v>
      </c>
      <c r="L882" s="34"/>
      <c r="M882" s="156" t="s">
        <v>3</v>
      </c>
      <c r="N882" s="157" t="s">
        <v>47</v>
      </c>
      <c r="O882" s="54"/>
      <c r="P882" s="158">
        <f>O882*H882</f>
        <v>0</v>
      </c>
      <c r="Q882" s="158">
        <v>0</v>
      </c>
      <c r="R882" s="158">
        <f>Q882*H882</f>
        <v>0</v>
      </c>
      <c r="S882" s="158">
        <v>0</v>
      </c>
      <c r="T882" s="159">
        <f>S882*H882</f>
        <v>0</v>
      </c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R882" s="160" t="s">
        <v>140</v>
      </c>
      <c r="AT882" s="160" t="s">
        <v>136</v>
      </c>
      <c r="AU882" s="160" t="s">
        <v>141</v>
      </c>
      <c r="AY882" s="18" t="s">
        <v>134</v>
      </c>
      <c r="BE882" s="161">
        <f>IF(N882="základní",J882,0)</f>
        <v>0</v>
      </c>
      <c r="BF882" s="161">
        <f>IF(N882="snížená",J882,0)</f>
        <v>0</v>
      </c>
      <c r="BG882" s="161">
        <f>IF(N882="zákl. přenesená",J882,0)</f>
        <v>0</v>
      </c>
      <c r="BH882" s="161">
        <f>IF(N882="sníž. přenesená",J882,0)</f>
        <v>0</v>
      </c>
      <c r="BI882" s="161">
        <f>IF(N882="nulová",J882,0)</f>
        <v>0</v>
      </c>
      <c r="BJ882" s="18" t="s">
        <v>141</v>
      </c>
      <c r="BK882" s="161">
        <f>ROUND(I882*H882,2)</f>
        <v>0</v>
      </c>
      <c r="BL882" s="18" t="s">
        <v>140</v>
      </c>
      <c r="BM882" s="160" t="s">
        <v>1006</v>
      </c>
    </row>
    <row r="883" spans="1:65" s="2" customFormat="1" ht="11.25">
      <c r="A883" s="33"/>
      <c r="B883" s="34"/>
      <c r="C883" s="33"/>
      <c r="D883" s="162" t="s">
        <v>148</v>
      </c>
      <c r="E883" s="33"/>
      <c r="F883" s="163" t="s">
        <v>1005</v>
      </c>
      <c r="G883" s="33"/>
      <c r="H883" s="33"/>
      <c r="I883" s="88"/>
      <c r="J883" s="33"/>
      <c r="K883" s="33"/>
      <c r="L883" s="34"/>
      <c r="M883" s="164"/>
      <c r="N883" s="165"/>
      <c r="O883" s="54"/>
      <c r="P883" s="54"/>
      <c r="Q883" s="54"/>
      <c r="R883" s="54"/>
      <c r="S883" s="54"/>
      <c r="T883" s="55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T883" s="18" t="s">
        <v>148</v>
      </c>
      <c r="AU883" s="18" t="s">
        <v>141</v>
      </c>
    </row>
    <row r="884" spans="1:65" s="12" customFormat="1" ht="25.9" customHeight="1">
      <c r="B884" s="135"/>
      <c r="D884" s="136" t="s">
        <v>74</v>
      </c>
      <c r="E884" s="137" t="s">
        <v>1007</v>
      </c>
      <c r="F884" s="137" t="s">
        <v>1008</v>
      </c>
      <c r="I884" s="138"/>
      <c r="J884" s="139">
        <f>BK884</f>
        <v>0</v>
      </c>
      <c r="L884" s="135"/>
      <c r="M884" s="140"/>
      <c r="N884" s="141"/>
      <c r="O884" s="141"/>
      <c r="P884" s="142">
        <f>P885+P899+P991+P1004+P1036+P1087+P1098+P1105+P1158+P1169+P1191+P1200+P1265</f>
        <v>0</v>
      </c>
      <c r="Q884" s="141"/>
      <c r="R884" s="142">
        <f>R885+R899+R991+R1004+R1036+R1087+R1098+R1105+R1158+R1169+R1191+R1200+R1265</f>
        <v>2.0771317499999995</v>
      </c>
      <c r="S884" s="141"/>
      <c r="T884" s="143">
        <f>T885+T899+T991+T1004+T1036+T1087+T1098+T1105+T1158+T1169+T1191+T1200+T1265</f>
        <v>5.0498798000000003</v>
      </c>
      <c r="AR884" s="136" t="s">
        <v>141</v>
      </c>
      <c r="AT884" s="144" t="s">
        <v>74</v>
      </c>
      <c r="AU884" s="144" t="s">
        <v>75</v>
      </c>
      <c r="AY884" s="136" t="s">
        <v>134</v>
      </c>
      <c r="BK884" s="145">
        <f>BK885+BK899+BK991+BK1004+BK1036+BK1087+BK1098+BK1105+BK1158+BK1169+BK1191+BK1200+BK1265</f>
        <v>0</v>
      </c>
    </row>
    <row r="885" spans="1:65" s="12" customFormat="1" ht="22.9" customHeight="1">
      <c r="B885" s="135"/>
      <c r="D885" s="136" t="s">
        <v>74</v>
      </c>
      <c r="E885" s="146" t="s">
        <v>1009</v>
      </c>
      <c r="F885" s="146" t="s">
        <v>1010</v>
      </c>
      <c r="I885" s="138"/>
      <c r="J885" s="147">
        <f>BK885</f>
        <v>0</v>
      </c>
      <c r="L885" s="135"/>
      <c r="M885" s="140"/>
      <c r="N885" s="141"/>
      <c r="O885" s="141"/>
      <c r="P885" s="142">
        <f>SUM(P886:P898)</f>
        <v>0</v>
      </c>
      <c r="Q885" s="141"/>
      <c r="R885" s="142">
        <f>SUM(R886:R898)</f>
        <v>1.0716E-2</v>
      </c>
      <c r="S885" s="141"/>
      <c r="T885" s="143">
        <f>SUM(T886:T898)</f>
        <v>0</v>
      </c>
      <c r="AR885" s="136" t="s">
        <v>141</v>
      </c>
      <c r="AT885" s="144" t="s">
        <v>74</v>
      </c>
      <c r="AU885" s="144" t="s">
        <v>22</v>
      </c>
      <c r="AY885" s="136" t="s">
        <v>134</v>
      </c>
      <c r="BK885" s="145">
        <f>SUM(BK886:BK898)</f>
        <v>0</v>
      </c>
    </row>
    <row r="886" spans="1:65" s="2" customFormat="1" ht="16.5" customHeight="1">
      <c r="A886" s="33"/>
      <c r="B886" s="148"/>
      <c r="C886" s="149" t="s">
        <v>1011</v>
      </c>
      <c r="D886" s="149" t="s">
        <v>136</v>
      </c>
      <c r="E886" s="150" t="s">
        <v>1012</v>
      </c>
      <c r="F886" s="151" t="s">
        <v>1013</v>
      </c>
      <c r="G886" s="152" t="s">
        <v>183</v>
      </c>
      <c r="H886" s="153">
        <v>45.6</v>
      </c>
      <c r="I886" s="154"/>
      <c r="J886" s="155">
        <f>ROUND(I886*H886,2)</f>
        <v>0</v>
      </c>
      <c r="K886" s="151" t="s">
        <v>146</v>
      </c>
      <c r="L886" s="34"/>
      <c r="M886" s="156" t="s">
        <v>3</v>
      </c>
      <c r="N886" s="157" t="s">
        <v>47</v>
      </c>
      <c r="O886" s="54"/>
      <c r="P886" s="158">
        <f>O886*H886</f>
        <v>0</v>
      </c>
      <c r="Q886" s="158">
        <v>1.1E-4</v>
      </c>
      <c r="R886" s="158">
        <f>Q886*H886</f>
        <v>5.0160000000000005E-3</v>
      </c>
      <c r="S886" s="158">
        <v>0</v>
      </c>
      <c r="T886" s="159">
        <f>S886*H886</f>
        <v>0</v>
      </c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R886" s="160" t="s">
        <v>250</v>
      </c>
      <c r="AT886" s="160" t="s">
        <v>136</v>
      </c>
      <c r="AU886" s="160" t="s">
        <v>141</v>
      </c>
      <c r="AY886" s="18" t="s">
        <v>134</v>
      </c>
      <c r="BE886" s="161">
        <f>IF(N886="základní",J886,0)</f>
        <v>0</v>
      </c>
      <c r="BF886" s="161">
        <f>IF(N886="snížená",J886,0)</f>
        <v>0</v>
      </c>
      <c r="BG886" s="161">
        <f>IF(N886="zákl. přenesená",J886,0)</f>
        <v>0</v>
      </c>
      <c r="BH886" s="161">
        <f>IF(N886="sníž. přenesená",J886,0)</f>
        <v>0</v>
      </c>
      <c r="BI886" s="161">
        <f>IF(N886="nulová",J886,0)</f>
        <v>0</v>
      </c>
      <c r="BJ886" s="18" t="s">
        <v>141</v>
      </c>
      <c r="BK886" s="161">
        <f>ROUND(I886*H886,2)</f>
        <v>0</v>
      </c>
      <c r="BL886" s="18" t="s">
        <v>250</v>
      </c>
      <c r="BM886" s="160" t="s">
        <v>1014</v>
      </c>
    </row>
    <row r="887" spans="1:65" s="2" customFormat="1" ht="11.25">
      <c r="A887" s="33"/>
      <c r="B887" s="34"/>
      <c r="C887" s="33"/>
      <c r="D887" s="162" t="s">
        <v>148</v>
      </c>
      <c r="E887" s="33"/>
      <c r="F887" s="163" t="s">
        <v>1015</v>
      </c>
      <c r="G887" s="33"/>
      <c r="H887" s="33"/>
      <c r="I887" s="88"/>
      <c r="J887" s="33"/>
      <c r="K887" s="33"/>
      <c r="L887" s="34"/>
      <c r="M887" s="164"/>
      <c r="N887" s="165"/>
      <c r="O887" s="54"/>
      <c r="P887" s="54"/>
      <c r="Q887" s="54"/>
      <c r="R887" s="54"/>
      <c r="S887" s="54"/>
      <c r="T887" s="55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T887" s="18" t="s">
        <v>148</v>
      </c>
      <c r="AU887" s="18" t="s">
        <v>141</v>
      </c>
    </row>
    <row r="888" spans="1:65" s="13" customFormat="1" ht="11.25">
      <c r="B888" s="166"/>
      <c r="D888" s="162" t="s">
        <v>150</v>
      </c>
      <c r="E888" s="167" t="s">
        <v>3</v>
      </c>
      <c r="F888" s="168" t="s">
        <v>1016</v>
      </c>
      <c r="H888" s="169">
        <v>26.4</v>
      </c>
      <c r="I888" s="170"/>
      <c r="L888" s="166"/>
      <c r="M888" s="171"/>
      <c r="N888" s="172"/>
      <c r="O888" s="172"/>
      <c r="P888" s="172"/>
      <c r="Q888" s="172"/>
      <c r="R888" s="172"/>
      <c r="S888" s="172"/>
      <c r="T888" s="173"/>
      <c r="AT888" s="167" t="s">
        <v>150</v>
      </c>
      <c r="AU888" s="167" t="s">
        <v>141</v>
      </c>
      <c r="AV888" s="13" t="s">
        <v>141</v>
      </c>
      <c r="AW888" s="13" t="s">
        <v>36</v>
      </c>
      <c r="AX888" s="13" t="s">
        <v>75</v>
      </c>
      <c r="AY888" s="167" t="s">
        <v>134</v>
      </c>
    </row>
    <row r="889" spans="1:65" s="13" customFormat="1" ht="11.25">
      <c r="B889" s="166"/>
      <c r="D889" s="162" t="s">
        <v>150</v>
      </c>
      <c r="E889" s="167" t="s">
        <v>3</v>
      </c>
      <c r="F889" s="168" t="s">
        <v>1017</v>
      </c>
      <c r="H889" s="169">
        <v>11.2</v>
      </c>
      <c r="I889" s="170"/>
      <c r="L889" s="166"/>
      <c r="M889" s="171"/>
      <c r="N889" s="172"/>
      <c r="O889" s="172"/>
      <c r="P889" s="172"/>
      <c r="Q889" s="172"/>
      <c r="R889" s="172"/>
      <c r="S889" s="172"/>
      <c r="T889" s="173"/>
      <c r="AT889" s="167" t="s">
        <v>150</v>
      </c>
      <c r="AU889" s="167" t="s">
        <v>141</v>
      </c>
      <c r="AV889" s="13" t="s">
        <v>141</v>
      </c>
      <c r="AW889" s="13" t="s">
        <v>36</v>
      </c>
      <c r="AX889" s="13" t="s">
        <v>75</v>
      </c>
      <c r="AY889" s="167" t="s">
        <v>134</v>
      </c>
    </row>
    <row r="890" spans="1:65" s="13" customFormat="1" ht="11.25">
      <c r="B890" s="166"/>
      <c r="D890" s="162" t="s">
        <v>150</v>
      </c>
      <c r="E890" s="167" t="s">
        <v>3</v>
      </c>
      <c r="F890" s="168" t="s">
        <v>1018</v>
      </c>
      <c r="H890" s="169">
        <v>8</v>
      </c>
      <c r="I890" s="170"/>
      <c r="L890" s="166"/>
      <c r="M890" s="171"/>
      <c r="N890" s="172"/>
      <c r="O890" s="172"/>
      <c r="P890" s="172"/>
      <c r="Q890" s="172"/>
      <c r="R890" s="172"/>
      <c r="S890" s="172"/>
      <c r="T890" s="173"/>
      <c r="AT890" s="167" t="s">
        <v>150</v>
      </c>
      <c r="AU890" s="167" t="s">
        <v>141</v>
      </c>
      <c r="AV890" s="13" t="s">
        <v>141</v>
      </c>
      <c r="AW890" s="13" t="s">
        <v>36</v>
      </c>
      <c r="AX890" s="13" t="s">
        <v>75</v>
      </c>
      <c r="AY890" s="167" t="s">
        <v>134</v>
      </c>
    </row>
    <row r="891" spans="1:65" s="14" customFormat="1" ht="11.25">
      <c r="B891" s="174"/>
      <c r="D891" s="162" t="s">
        <v>150</v>
      </c>
      <c r="E891" s="175" t="s">
        <v>3</v>
      </c>
      <c r="F891" s="176" t="s">
        <v>154</v>
      </c>
      <c r="H891" s="177">
        <v>45.6</v>
      </c>
      <c r="I891" s="178"/>
      <c r="L891" s="174"/>
      <c r="M891" s="179"/>
      <c r="N891" s="180"/>
      <c r="O891" s="180"/>
      <c r="P891" s="180"/>
      <c r="Q891" s="180"/>
      <c r="R891" s="180"/>
      <c r="S891" s="180"/>
      <c r="T891" s="181"/>
      <c r="AT891" s="175" t="s">
        <v>150</v>
      </c>
      <c r="AU891" s="175" t="s">
        <v>141</v>
      </c>
      <c r="AV891" s="14" t="s">
        <v>140</v>
      </c>
      <c r="AW891" s="14" t="s">
        <v>36</v>
      </c>
      <c r="AX891" s="14" t="s">
        <v>22</v>
      </c>
      <c r="AY891" s="175" t="s">
        <v>134</v>
      </c>
    </row>
    <row r="892" spans="1:65" s="2" customFormat="1" ht="16.5" customHeight="1">
      <c r="A892" s="33"/>
      <c r="B892" s="148"/>
      <c r="C892" s="189" t="s">
        <v>1019</v>
      </c>
      <c r="D892" s="189" t="s">
        <v>459</v>
      </c>
      <c r="E892" s="190" t="s">
        <v>1020</v>
      </c>
      <c r="F892" s="191" t="s">
        <v>1021</v>
      </c>
      <c r="G892" s="192" t="s">
        <v>183</v>
      </c>
      <c r="H892" s="193">
        <v>54.72</v>
      </c>
      <c r="I892" s="194"/>
      <c r="J892" s="195">
        <f>ROUND(I892*H892,2)</f>
        <v>0</v>
      </c>
      <c r="K892" s="191" t="s">
        <v>3</v>
      </c>
      <c r="L892" s="196"/>
      <c r="M892" s="197" t="s">
        <v>3</v>
      </c>
      <c r="N892" s="198" t="s">
        <v>47</v>
      </c>
      <c r="O892" s="54"/>
      <c r="P892" s="158">
        <f>O892*H892</f>
        <v>0</v>
      </c>
      <c r="Q892" s="158">
        <v>0</v>
      </c>
      <c r="R892" s="158">
        <f>Q892*H892</f>
        <v>0</v>
      </c>
      <c r="S892" s="158">
        <v>0</v>
      </c>
      <c r="T892" s="159">
        <f>S892*H892</f>
        <v>0</v>
      </c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R892" s="160" t="s">
        <v>377</v>
      </c>
      <c r="AT892" s="160" t="s">
        <v>459</v>
      </c>
      <c r="AU892" s="160" t="s">
        <v>141</v>
      </c>
      <c r="AY892" s="18" t="s">
        <v>134</v>
      </c>
      <c r="BE892" s="161">
        <f>IF(N892="základní",J892,0)</f>
        <v>0</v>
      </c>
      <c r="BF892" s="161">
        <f>IF(N892="snížená",J892,0)</f>
        <v>0</v>
      </c>
      <c r="BG892" s="161">
        <f>IF(N892="zákl. přenesená",J892,0)</f>
        <v>0</v>
      </c>
      <c r="BH892" s="161">
        <f>IF(N892="sníž. přenesená",J892,0)</f>
        <v>0</v>
      </c>
      <c r="BI892" s="161">
        <f>IF(N892="nulová",J892,0)</f>
        <v>0</v>
      </c>
      <c r="BJ892" s="18" t="s">
        <v>141</v>
      </c>
      <c r="BK892" s="161">
        <f>ROUND(I892*H892,2)</f>
        <v>0</v>
      </c>
      <c r="BL892" s="18" t="s">
        <v>250</v>
      </c>
      <c r="BM892" s="160" t="s">
        <v>1022</v>
      </c>
    </row>
    <row r="893" spans="1:65" s="13" customFormat="1" ht="11.25">
      <c r="B893" s="166"/>
      <c r="D893" s="162" t="s">
        <v>150</v>
      </c>
      <c r="E893" s="167" t="s">
        <v>3</v>
      </c>
      <c r="F893" s="168" t="s">
        <v>1023</v>
      </c>
      <c r="H893" s="169">
        <v>54.72</v>
      </c>
      <c r="I893" s="170"/>
      <c r="L893" s="166"/>
      <c r="M893" s="171"/>
      <c r="N893" s="172"/>
      <c r="O893" s="172"/>
      <c r="P893" s="172"/>
      <c r="Q893" s="172"/>
      <c r="R893" s="172"/>
      <c r="S893" s="172"/>
      <c r="T893" s="173"/>
      <c r="AT893" s="167" t="s">
        <v>150</v>
      </c>
      <c r="AU893" s="167" t="s">
        <v>141</v>
      </c>
      <c r="AV893" s="13" t="s">
        <v>141</v>
      </c>
      <c r="AW893" s="13" t="s">
        <v>36</v>
      </c>
      <c r="AX893" s="13" t="s">
        <v>22</v>
      </c>
      <c r="AY893" s="167" t="s">
        <v>134</v>
      </c>
    </row>
    <row r="894" spans="1:65" s="2" customFormat="1" ht="16.5" customHeight="1">
      <c r="A894" s="33"/>
      <c r="B894" s="148"/>
      <c r="C894" s="149" t="s">
        <v>1024</v>
      </c>
      <c r="D894" s="149" t="s">
        <v>136</v>
      </c>
      <c r="E894" s="150" t="s">
        <v>1025</v>
      </c>
      <c r="F894" s="151" t="s">
        <v>1026</v>
      </c>
      <c r="G894" s="152" t="s">
        <v>191</v>
      </c>
      <c r="H894" s="153">
        <v>57</v>
      </c>
      <c r="I894" s="154"/>
      <c r="J894" s="155">
        <f>ROUND(I894*H894,2)</f>
        <v>0</v>
      </c>
      <c r="K894" s="151" t="s">
        <v>3</v>
      </c>
      <c r="L894" s="34"/>
      <c r="M894" s="156" t="s">
        <v>3</v>
      </c>
      <c r="N894" s="157" t="s">
        <v>47</v>
      </c>
      <c r="O894" s="54"/>
      <c r="P894" s="158">
        <f>O894*H894</f>
        <v>0</v>
      </c>
      <c r="Q894" s="158">
        <v>1E-4</v>
      </c>
      <c r="R894" s="158">
        <f>Q894*H894</f>
        <v>5.7000000000000002E-3</v>
      </c>
      <c r="S894" s="158">
        <v>0</v>
      </c>
      <c r="T894" s="159">
        <f>S894*H894</f>
        <v>0</v>
      </c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R894" s="160" t="s">
        <v>250</v>
      </c>
      <c r="AT894" s="160" t="s">
        <v>136</v>
      </c>
      <c r="AU894" s="160" t="s">
        <v>141</v>
      </c>
      <c r="AY894" s="18" t="s">
        <v>134</v>
      </c>
      <c r="BE894" s="161">
        <f>IF(N894="základní",J894,0)</f>
        <v>0</v>
      </c>
      <c r="BF894" s="161">
        <f>IF(N894="snížená",J894,0)</f>
        <v>0</v>
      </c>
      <c r="BG894" s="161">
        <f>IF(N894="zákl. přenesená",J894,0)</f>
        <v>0</v>
      </c>
      <c r="BH894" s="161">
        <f>IF(N894="sníž. přenesená",J894,0)</f>
        <v>0</v>
      </c>
      <c r="BI894" s="161">
        <f>IF(N894="nulová",J894,0)</f>
        <v>0</v>
      </c>
      <c r="BJ894" s="18" t="s">
        <v>141</v>
      </c>
      <c r="BK894" s="161">
        <f>ROUND(I894*H894,2)</f>
        <v>0</v>
      </c>
      <c r="BL894" s="18" t="s">
        <v>250</v>
      </c>
      <c r="BM894" s="160" t="s">
        <v>1027</v>
      </c>
    </row>
    <row r="895" spans="1:65" s="13" customFormat="1" ht="11.25">
      <c r="B895" s="166"/>
      <c r="D895" s="162" t="s">
        <v>150</v>
      </c>
      <c r="E895" s="167" t="s">
        <v>3</v>
      </c>
      <c r="F895" s="168" t="s">
        <v>1028</v>
      </c>
      <c r="H895" s="169">
        <v>57</v>
      </c>
      <c r="I895" s="170"/>
      <c r="L895" s="166"/>
      <c r="M895" s="171"/>
      <c r="N895" s="172"/>
      <c r="O895" s="172"/>
      <c r="P895" s="172"/>
      <c r="Q895" s="172"/>
      <c r="R895" s="172"/>
      <c r="S895" s="172"/>
      <c r="T895" s="173"/>
      <c r="AT895" s="167" t="s">
        <v>150</v>
      </c>
      <c r="AU895" s="167" t="s">
        <v>141</v>
      </c>
      <c r="AV895" s="13" t="s">
        <v>141</v>
      </c>
      <c r="AW895" s="13" t="s">
        <v>36</v>
      </c>
      <c r="AX895" s="13" t="s">
        <v>22</v>
      </c>
      <c r="AY895" s="167" t="s">
        <v>134</v>
      </c>
    </row>
    <row r="896" spans="1:65" s="2" customFormat="1" ht="16.5" customHeight="1">
      <c r="A896" s="33"/>
      <c r="B896" s="148"/>
      <c r="C896" s="149" t="s">
        <v>1029</v>
      </c>
      <c r="D896" s="149" t="s">
        <v>136</v>
      </c>
      <c r="E896" s="150" t="s">
        <v>1030</v>
      </c>
      <c r="F896" s="151" t="s">
        <v>1031</v>
      </c>
      <c r="G896" s="152" t="s">
        <v>183</v>
      </c>
      <c r="H896" s="153">
        <v>45.6</v>
      </c>
      <c r="I896" s="154"/>
      <c r="J896" s="155">
        <f>ROUND(I896*H896,2)</f>
        <v>0</v>
      </c>
      <c r="K896" s="151" t="s">
        <v>3</v>
      </c>
      <c r="L896" s="34"/>
      <c r="M896" s="156" t="s">
        <v>3</v>
      </c>
      <c r="N896" s="157" t="s">
        <v>47</v>
      </c>
      <c r="O896" s="54"/>
      <c r="P896" s="158">
        <f>O896*H896</f>
        <v>0</v>
      </c>
      <c r="Q896" s="158">
        <v>0</v>
      </c>
      <c r="R896" s="158">
        <f>Q896*H896</f>
        <v>0</v>
      </c>
      <c r="S896" s="158">
        <v>0</v>
      </c>
      <c r="T896" s="159">
        <f>S896*H896</f>
        <v>0</v>
      </c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R896" s="160" t="s">
        <v>250</v>
      </c>
      <c r="AT896" s="160" t="s">
        <v>136</v>
      </c>
      <c r="AU896" s="160" t="s">
        <v>141</v>
      </c>
      <c r="AY896" s="18" t="s">
        <v>134</v>
      </c>
      <c r="BE896" s="161">
        <f>IF(N896="základní",J896,0)</f>
        <v>0</v>
      </c>
      <c r="BF896" s="161">
        <f>IF(N896="snížená",J896,0)</f>
        <v>0</v>
      </c>
      <c r="BG896" s="161">
        <f>IF(N896="zákl. přenesená",J896,0)</f>
        <v>0</v>
      </c>
      <c r="BH896" s="161">
        <f>IF(N896="sníž. přenesená",J896,0)</f>
        <v>0</v>
      </c>
      <c r="BI896" s="161">
        <f>IF(N896="nulová",J896,0)</f>
        <v>0</v>
      </c>
      <c r="BJ896" s="18" t="s">
        <v>141</v>
      </c>
      <c r="BK896" s="161">
        <f>ROUND(I896*H896,2)</f>
        <v>0</v>
      </c>
      <c r="BL896" s="18" t="s">
        <v>250</v>
      </c>
      <c r="BM896" s="160" t="s">
        <v>1032</v>
      </c>
    </row>
    <row r="897" spans="1:65" s="2" customFormat="1" ht="16.5" customHeight="1">
      <c r="A897" s="33"/>
      <c r="B897" s="148"/>
      <c r="C897" s="149" t="s">
        <v>1033</v>
      </c>
      <c r="D897" s="149" t="s">
        <v>136</v>
      </c>
      <c r="E897" s="150" t="s">
        <v>1034</v>
      </c>
      <c r="F897" s="151" t="s">
        <v>1035</v>
      </c>
      <c r="G897" s="152" t="s">
        <v>1036</v>
      </c>
      <c r="H897" s="199"/>
      <c r="I897" s="154"/>
      <c r="J897" s="155">
        <f>ROUND(I897*H897,2)</f>
        <v>0</v>
      </c>
      <c r="K897" s="151" t="s">
        <v>146</v>
      </c>
      <c r="L897" s="34"/>
      <c r="M897" s="156" t="s">
        <v>3</v>
      </c>
      <c r="N897" s="157" t="s">
        <v>47</v>
      </c>
      <c r="O897" s="54"/>
      <c r="P897" s="158">
        <f>O897*H897</f>
        <v>0</v>
      </c>
      <c r="Q897" s="158">
        <v>0</v>
      </c>
      <c r="R897" s="158">
        <f>Q897*H897</f>
        <v>0</v>
      </c>
      <c r="S897" s="158">
        <v>0</v>
      </c>
      <c r="T897" s="159">
        <f>S897*H897</f>
        <v>0</v>
      </c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R897" s="160" t="s">
        <v>250</v>
      </c>
      <c r="AT897" s="160" t="s">
        <v>136</v>
      </c>
      <c r="AU897" s="160" t="s">
        <v>141</v>
      </c>
      <c r="AY897" s="18" t="s">
        <v>134</v>
      </c>
      <c r="BE897" s="161">
        <f>IF(N897="základní",J897,0)</f>
        <v>0</v>
      </c>
      <c r="BF897" s="161">
        <f>IF(N897="snížená",J897,0)</f>
        <v>0</v>
      </c>
      <c r="BG897" s="161">
        <f>IF(N897="zákl. přenesená",J897,0)</f>
        <v>0</v>
      </c>
      <c r="BH897" s="161">
        <f>IF(N897="sníž. přenesená",J897,0)</f>
        <v>0</v>
      </c>
      <c r="BI897" s="161">
        <f>IF(N897="nulová",J897,0)</f>
        <v>0</v>
      </c>
      <c r="BJ897" s="18" t="s">
        <v>141</v>
      </c>
      <c r="BK897" s="161">
        <f>ROUND(I897*H897,2)</f>
        <v>0</v>
      </c>
      <c r="BL897" s="18" t="s">
        <v>250</v>
      </c>
      <c r="BM897" s="160" t="s">
        <v>1037</v>
      </c>
    </row>
    <row r="898" spans="1:65" s="2" customFormat="1" ht="19.5">
      <c r="A898" s="33"/>
      <c r="B898" s="34"/>
      <c r="C898" s="33"/>
      <c r="D898" s="162" t="s">
        <v>148</v>
      </c>
      <c r="E898" s="33"/>
      <c r="F898" s="163" t="s">
        <v>1038</v>
      </c>
      <c r="G898" s="33"/>
      <c r="H898" s="33"/>
      <c r="I898" s="88"/>
      <c r="J898" s="33"/>
      <c r="K898" s="33"/>
      <c r="L898" s="34"/>
      <c r="M898" s="164"/>
      <c r="N898" s="165"/>
      <c r="O898" s="54"/>
      <c r="P898" s="54"/>
      <c r="Q898" s="54"/>
      <c r="R898" s="54"/>
      <c r="S898" s="54"/>
      <c r="T898" s="55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T898" s="18" t="s">
        <v>148</v>
      </c>
      <c r="AU898" s="18" t="s">
        <v>141</v>
      </c>
    </row>
    <row r="899" spans="1:65" s="12" customFormat="1" ht="22.9" customHeight="1">
      <c r="B899" s="135"/>
      <c r="D899" s="136" t="s">
        <v>74</v>
      </c>
      <c r="E899" s="146" t="s">
        <v>1039</v>
      </c>
      <c r="F899" s="146" t="s">
        <v>1040</v>
      </c>
      <c r="I899" s="138"/>
      <c r="J899" s="147">
        <f>BK899</f>
        <v>0</v>
      </c>
      <c r="L899" s="135"/>
      <c r="M899" s="140"/>
      <c r="N899" s="141"/>
      <c r="O899" s="141"/>
      <c r="P899" s="142">
        <f>SUM(P900:P990)</f>
        <v>0</v>
      </c>
      <c r="Q899" s="141"/>
      <c r="R899" s="142">
        <f>SUM(R900:R990)</f>
        <v>1.1243570999999999</v>
      </c>
      <c r="S899" s="141"/>
      <c r="T899" s="143">
        <f>SUM(T900:T990)</f>
        <v>0</v>
      </c>
      <c r="AR899" s="136" t="s">
        <v>141</v>
      </c>
      <c r="AT899" s="144" t="s">
        <v>74</v>
      </c>
      <c r="AU899" s="144" t="s">
        <v>22</v>
      </c>
      <c r="AY899" s="136" t="s">
        <v>134</v>
      </c>
      <c r="BK899" s="145">
        <f>SUM(BK900:BK990)</f>
        <v>0</v>
      </c>
    </row>
    <row r="900" spans="1:65" s="2" customFormat="1" ht="16.5" customHeight="1">
      <c r="A900" s="33"/>
      <c r="B900" s="148"/>
      <c r="C900" s="149" t="s">
        <v>1041</v>
      </c>
      <c r="D900" s="149" t="s">
        <v>136</v>
      </c>
      <c r="E900" s="150" t="s">
        <v>1042</v>
      </c>
      <c r="F900" s="151" t="s">
        <v>1043</v>
      </c>
      <c r="G900" s="152" t="s">
        <v>183</v>
      </c>
      <c r="H900" s="153">
        <v>21.305</v>
      </c>
      <c r="I900" s="154"/>
      <c r="J900" s="155">
        <f>ROUND(I900*H900,2)</f>
        <v>0</v>
      </c>
      <c r="K900" s="151" t="s">
        <v>146</v>
      </c>
      <c r="L900" s="34"/>
      <c r="M900" s="156" t="s">
        <v>3</v>
      </c>
      <c r="N900" s="157" t="s">
        <v>47</v>
      </c>
      <c r="O900" s="54"/>
      <c r="P900" s="158">
        <f>O900*H900</f>
        <v>0</v>
      </c>
      <c r="Q900" s="158">
        <v>0</v>
      </c>
      <c r="R900" s="158">
        <f>Q900*H900</f>
        <v>0</v>
      </c>
      <c r="S900" s="158">
        <v>0</v>
      </c>
      <c r="T900" s="159">
        <f>S900*H900</f>
        <v>0</v>
      </c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R900" s="160" t="s">
        <v>250</v>
      </c>
      <c r="AT900" s="160" t="s">
        <v>136</v>
      </c>
      <c r="AU900" s="160" t="s">
        <v>141</v>
      </c>
      <c r="AY900" s="18" t="s">
        <v>134</v>
      </c>
      <c r="BE900" s="161">
        <f>IF(N900="základní",J900,0)</f>
        <v>0</v>
      </c>
      <c r="BF900" s="161">
        <f>IF(N900="snížená",J900,0)</f>
        <v>0</v>
      </c>
      <c r="BG900" s="161">
        <f>IF(N900="zákl. přenesená",J900,0)</f>
        <v>0</v>
      </c>
      <c r="BH900" s="161">
        <f>IF(N900="sníž. přenesená",J900,0)</f>
        <v>0</v>
      </c>
      <c r="BI900" s="161">
        <f>IF(N900="nulová",J900,0)</f>
        <v>0</v>
      </c>
      <c r="BJ900" s="18" t="s">
        <v>141</v>
      </c>
      <c r="BK900" s="161">
        <f>ROUND(I900*H900,2)</f>
        <v>0</v>
      </c>
      <c r="BL900" s="18" t="s">
        <v>250</v>
      </c>
      <c r="BM900" s="160" t="s">
        <v>1044</v>
      </c>
    </row>
    <row r="901" spans="1:65" s="2" customFormat="1" ht="11.25">
      <c r="A901" s="33"/>
      <c r="B901" s="34"/>
      <c r="C901" s="33"/>
      <c r="D901" s="162" t="s">
        <v>148</v>
      </c>
      <c r="E901" s="33"/>
      <c r="F901" s="163" t="s">
        <v>1045</v>
      </c>
      <c r="G901" s="33"/>
      <c r="H901" s="33"/>
      <c r="I901" s="88"/>
      <c r="J901" s="33"/>
      <c r="K901" s="33"/>
      <c r="L901" s="34"/>
      <c r="M901" s="164"/>
      <c r="N901" s="165"/>
      <c r="O901" s="54"/>
      <c r="P901" s="54"/>
      <c r="Q901" s="54"/>
      <c r="R901" s="54"/>
      <c r="S901" s="54"/>
      <c r="T901" s="55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T901" s="18" t="s">
        <v>148</v>
      </c>
      <c r="AU901" s="18" t="s">
        <v>141</v>
      </c>
    </row>
    <row r="902" spans="1:65" s="15" customFormat="1" ht="11.25">
      <c r="B902" s="182"/>
      <c r="D902" s="162" t="s">
        <v>150</v>
      </c>
      <c r="E902" s="183" t="s">
        <v>3</v>
      </c>
      <c r="F902" s="184" t="s">
        <v>1046</v>
      </c>
      <c r="H902" s="183" t="s">
        <v>3</v>
      </c>
      <c r="I902" s="185"/>
      <c r="L902" s="182"/>
      <c r="M902" s="186"/>
      <c r="N902" s="187"/>
      <c r="O902" s="187"/>
      <c r="P902" s="187"/>
      <c r="Q902" s="187"/>
      <c r="R902" s="187"/>
      <c r="S902" s="187"/>
      <c r="T902" s="188"/>
      <c r="AT902" s="183" t="s">
        <v>150</v>
      </c>
      <c r="AU902" s="183" t="s">
        <v>141</v>
      </c>
      <c r="AV902" s="15" t="s">
        <v>22</v>
      </c>
      <c r="AW902" s="15" t="s">
        <v>36</v>
      </c>
      <c r="AX902" s="15" t="s">
        <v>75</v>
      </c>
      <c r="AY902" s="183" t="s">
        <v>134</v>
      </c>
    </row>
    <row r="903" spans="1:65" s="13" customFormat="1" ht="11.25">
      <c r="B903" s="166"/>
      <c r="D903" s="162" t="s">
        <v>150</v>
      </c>
      <c r="E903" s="167" t="s">
        <v>3</v>
      </c>
      <c r="F903" s="168" t="s">
        <v>630</v>
      </c>
      <c r="H903" s="169">
        <v>23.24</v>
      </c>
      <c r="I903" s="170"/>
      <c r="L903" s="166"/>
      <c r="M903" s="171"/>
      <c r="N903" s="172"/>
      <c r="O903" s="172"/>
      <c r="P903" s="172"/>
      <c r="Q903" s="172"/>
      <c r="R903" s="172"/>
      <c r="S903" s="172"/>
      <c r="T903" s="173"/>
      <c r="AT903" s="167" t="s">
        <v>150</v>
      </c>
      <c r="AU903" s="167" t="s">
        <v>141</v>
      </c>
      <c r="AV903" s="13" t="s">
        <v>141</v>
      </c>
      <c r="AW903" s="13" t="s">
        <v>36</v>
      </c>
      <c r="AX903" s="13" t="s">
        <v>75</v>
      </c>
      <c r="AY903" s="167" t="s">
        <v>134</v>
      </c>
    </row>
    <row r="904" spans="1:65" s="13" customFormat="1" ht="11.25">
      <c r="B904" s="166"/>
      <c r="D904" s="162" t="s">
        <v>150</v>
      </c>
      <c r="E904" s="167" t="s">
        <v>3</v>
      </c>
      <c r="F904" s="168" t="s">
        <v>1047</v>
      </c>
      <c r="H904" s="169">
        <v>6</v>
      </c>
      <c r="I904" s="170"/>
      <c r="L904" s="166"/>
      <c r="M904" s="171"/>
      <c r="N904" s="172"/>
      <c r="O904" s="172"/>
      <c r="P904" s="172"/>
      <c r="Q904" s="172"/>
      <c r="R904" s="172"/>
      <c r="S904" s="172"/>
      <c r="T904" s="173"/>
      <c r="AT904" s="167" t="s">
        <v>150</v>
      </c>
      <c r="AU904" s="167" t="s">
        <v>141</v>
      </c>
      <c r="AV904" s="13" t="s">
        <v>141</v>
      </c>
      <c r="AW904" s="13" t="s">
        <v>36</v>
      </c>
      <c r="AX904" s="13" t="s">
        <v>75</v>
      </c>
      <c r="AY904" s="167" t="s">
        <v>134</v>
      </c>
    </row>
    <row r="905" spans="1:65" s="13" customFormat="1" ht="11.25">
      <c r="B905" s="166"/>
      <c r="D905" s="162" t="s">
        <v>150</v>
      </c>
      <c r="E905" s="167" t="s">
        <v>3</v>
      </c>
      <c r="F905" s="168" t="s">
        <v>632</v>
      </c>
      <c r="H905" s="169">
        <v>-7.9349999999999996</v>
      </c>
      <c r="I905" s="170"/>
      <c r="L905" s="166"/>
      <c r="M905" s="171"/>
      <c r="N905" s="172"/>
      <c r="O905" s="172"/>
      <c r="P905" s="172"/>
      <c r="Q905" s="172"/>
      <c r="R905" s="172"/>
      <c r="S905" s="172"/>
      <c r="T905" s="173"/>
      <c r="AT905" s="167" t="s">
        <v>150</v>
      </c>
      <c r="AU905" s="167" t="s">
        <v>141</v>
      </c>
      <c r="AV905" s="13" t="s">
        <v>141</v>
      </c>
      <c r="AW905" s="13" t="s">
        <v>36</v>
      </c>
      <c r="AX905" s="13" t="s">
        <v>75</v>
      </c>
      <c r="AY905" s="167" t="s">
        <v>134</v>
      </c>
    </row>
    <row r="906" spans="1:65" s="14" customFormat="1" ht="11.25">
      <c r="B906" s="174"/>
      <c r="D906" s="162" t="s">
        <v>150</v>
      </c>
      <c r="E906" s="175" t="s">
        <v>3</v>
      </c>
      <c r="F906" s="176" t="s">
        <v>154</v>
      </c>
      <c r="H906" s="177">
        <v>21.305</v>
      </c>
      <c r="I906" s="178"/>
      <c r="L906" s="174"/>
      <c r="M906" s="179"/>
      <c r="N906" s="180"/>
      <c r="O906" s="180"/>
      <c r="P906" s="180"/>
      <c r="Q906" s="180"/>
      <c r="R906" s="180"/>
      <c r="S906" s="180"/>
      <c r="T906" s="181"/>
      <c r="AT906" s="175" t="s">
        <v>150</v>
      </c>
      <c r="AU906" s="175" t="s">
        <v>141</v>
      </c>
      <c r="AV906" s="14" t="s">
        <v>140</v>
      </c>
      <c r="AW906" s="14" t="s">
        <v>36</v>
      </c>
      <c r="AX906" s="14" t="s">
        <v>22</v>
      </c>
      <c r="AY906" s="175" t="s">
        <v>134</v>
      </c>
    </row>
    <row r="907" spans="1:65" s="2" customFormat="1" ht="16.5" customHeight="1">
      <c r="A907" s="33"/>
      <c r="B907" s="148"/>
      <c r="C907" s="189" t="s">
        <v>1048</v>
      </c>
      <c r="D907" s="189" t="s">
        <v>459</v>
      </c>
      <c r="E907" s="190" t="s">
        <v>1049</v>
      </c>
      <c r="F907" s="191" t="s">
        <v>1050</v>
      </c>
      <c r="G907" s="192" t="s">
        <v>183</v>
      </c>
      <c r="H907" s="193">
        <v>21.731000000000002</v>
      </c>
      <c r="I907" s="194"/>
      <c r="J907" s="195">
        <f>ROUND(I907*H907,2)</f>
        <v>0</v>
      </c>
      <c r="K907" s="191" t="s">
        <v>3</v>
      </c>
      <c r="L907" s="196"/>
      <c r="M907" s="197" t="s">
        <v>3</v>
      </c>
      <c r="N907" s="198" t="s">
        <v>47</v>
      </c>
      <c r="O907" s="54"/>
      <c r="P907" s="158">
        <f>O907*H907</f>
        <v>0</v>
      </c>
      <c r="Q907" s="158">
        <v>1.75E-3</v>
      </c>
      <c r="R907" s="158">
        <f>Q907*H907</f>
        <v>3.8029250000000001E-2</v>
      </c>
      <c r="S907" s="158">
        <v>0</v>
      </c>
      <c r="T907" s="159">
        <f>S907*H907</f>
        <v>0</v>
      </c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R907" s="160" t="s">
        <v>377</v>
      </c>
      <c r="AT907" s="160" t="s">
        <v>459</v>
      </c>
      <c r="AU907" s="160" t="s">
        <v>141</v>
      </c>
      <c r="AY907" s="18" t="s">
        <v>134</v>
      </c>
      <c r="BE907" s="161">
        <f>IF(N907="základní",J907,0)</f>
        <v>0</v>
      </c>
      <c r="BF907" s="161">
        <f>IF(N907="snížená",J907,0)</f>
        <v>0</v>
      </c>
      <c r="BG907" s="161">
        <f>IF(N907="zákl. přenesená",J907,0)</f>
        <v>0</v>
      </c>
      <c r="BH907" s="161">
        <f>IF(N907="sníž. přenesená",J907,0)</f>
        <v>0</v>
      </c>
      <c r="BI907" s="161">
        <f>IF(N907="nulová",J907,0)</f>
        <v>0</v>
      </c>
      <c r="BJ907" s="18" t="s">
        <v>141</v>
      </c>
      <c r="BK907" s="161">
        <f>ROUND(I907*H907,2)</f>
        <v>0</v>
      </c>
      <c r="BL907" s="18" t="s">
        <v>250</v>
      </c>
      <c r="BM907" s="160" t="s">
        <v>1051</v>
      </c>
    </row>
    <row r="908" spans="1:65" s="13" customFormat="1" ht="11.25">
      <c r="B908" s="166"/>
      <c r="D908" s="162" t="s">
        <v>150</v>
      </c>
      <c r="E908" s="167" t="s">
        <v>3</v>
      </c>
      <c r="F908" s="168" t="s">
        <v>1052</v>
      </c>
      <c r="H908" s="169">
        <v>21.731000000000002</v>
      </c>
      <c r="I908" s="170"/>
      <c r="L908" s="166"/>
      <c r="M908" s="171"/>
      <c r="N908" s="172"/>
      <c r="O908" s="172"/>
      <c r="P908" s="172"/>
      <c r="Q908" s="172"/>
      <c r="R908" s="172"/>
      <c r="S908" s="172"/>
      <c r="T908" s="173"/>
      <c r="AT908" s="167" t="s">
        <v>150</v>
      </c>
      <c r="AU908" s="167" t="s">
        <v>141</v>
      </c>
      <c r="AV908" s="13" t="s">
        <v>141</v>
      </c>
      <c r="AW908" s="13" t="s">
        <v>36</v>
      </c>
      <c r="AX908" s="13" t="s">
        <v>22</v>
      </c>
      <c r="AY908" s="167" t="s">
        <v>134</v>
      </c>
    </row>
    <row r="909" spans="1:65" s="2" customFormat="1" ht="16.5" customHeight="1">
      <c r="A909" s="33"/>
      <c r="B909" s="148"/>
      <c r="C909" s="149" t="s">
        <v>1053</v>
      </c>
      <c r="D909" s="149" t="s">
        <v>136</v>
      </c>
      <c r="E909" s="150" t="s">
        <v>1042</v>
      </c>
      <c r="F909" s="151" t="s">
        <v>1043</v>
      </c>
      <c r="G909" s="152" t="s">
        <v>183</v>
      </c>
      <c r="H909" s="153">
        <v>21.305</v>
      </c>
      <c r="I909" s="154"/>
      <c r="J909" s="155">
        <f>ROUND(I909*H909,2)</f>
        <v>0</v>
      </c>
      <c r="K909" s="151" t="s">
        <v>146</v>
      </c>
      <c r="L909" s="34"/>
      <c r="M909" s="156" t="s">
        <v>3</v>
      </c>
      <c r="N909" s="157" t="s">
        <v>47</v>
      </c>
      <c r="O909" s="54"/>
      <c r="P909" s="158">
        <f>O909*H909</f>
        <v>0</v>
      </c>
      <c r="Q909" s="158">
        <v>0</v>
      </c>
      <c r="R909" s="158">
        <f>Q909*H909</f>
        <v>0</v>
      </c>
      <c r="S909" s="158">
        <v>0</v>
      </c>
      <c r="T909" s="159">
        <f>S909*H909</f>
        <v>0</v>
      </c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R909" s="160" t="s">
        <v>250</v>
      </c>
      <c r="AT909" s="160" t="s">
        <v>136</v>
      </c>
      <c r="AU909" s="160" t="s">
        <v>141</v>
      </c>
      <c r="AY909" s="18" t="s">
        <v>134</v>
      </c>
      <c r="BE909" s="161">
        <f>IF(N909="základní",J909,0)</f>
        <v>0</v>
      </c>
      <c r="BF909" s="161">
        <f>IF(N909="snížená",J909,0)</f>
        <v>0</v>
      </c>
      <c r="BG909" s="161">
        <f>IF(N909="zákl. přenesená",J909,0)</f>
        <v>0</v>
      </c>
      <c r="BH909" s="161">
        <f>IF(N909="sníž. přenesená",J909,0)</f>
        <v>0</v>
      </c>
      <c r="BI909" s="161">
        <f>IF(N909="nulová",J909,0)</f>
        <v>0</v>
      </c>
      <c r="BJ909" s="18" t="s">
        <v>141</v>
      </c>
      <c r="BK909" s="161">
        <f>ROUND(I909*H909,2)</f>
        <v>0</v>
      </c>
      <c r="BL909" s="18" t="s">
        <v>250</v>
      </c>
      <c r="BM909" s="160" t="s">
        <v>1054</v>
      </c>
    </row>
    <row r="910" spans="1:65" s="2" customFormat="1" ht="11.25">
      <c r="A910" s="33"/>
      <c r="B910" s="34"/>
      <c r="C910" s="33"/>
      <c r="D910" s="162" t="s">
        <v>148</v>
      </c>
      <c r="E910" s="33"/>
      <c r="F910" s="163" t="s">
        <v>1045</v>
      </c>
      <c r="G910" s="33"/>
      <c r="H910" s="33"/>
      <c r="I910" s="88"/>
      <c r="J910" s="33"/>
      <c r="K910" s="33"/>
      <c r="L910" s="34"/>
      <c r="M910" s="164"/>
      <c r="N910" s="165"/>
      <c r="O910" s="54"/>
      <c r="P910" s="54"/>
      <c r="Q910" s="54"/>
      <c r="R910" s="54"/>
      <c r="S910" s="54"/>
      <c r="T910" s="55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T910" s="18" t="s">
        <v>148</v>
      </c>
      <c r="AU910" s="18" t="s">
        <v>141</v>
      </c>
    </row>
    <row r="911" spans="1:65" s="13" customFormat="1" ht="11.25">
      <c r="B911" s="166"/>
      <c r="D911" s="162" t="s">
        <v>150</v>
      </c>
      <c r="E911" s="167" t="s">
        <v>3</v>
      </c>
      <c r="F911" s="168" t="s">
        <v>1055</v>
      </c>
      <c r="H911" s="169">
        <v>21.305</v>
      </c>
      <c r="I911" s="170"/>
      <c r="L911" s="166"/>
      <c r="M911" s="171"/>
      <c r="N911" s="172"/>
      <c r="O911" s="172"/>
      <c r="P911" s="172"/>
      <c r="Q911" s="172"/>
      <c r="R911" s="172"/>
      <c r="S911" s="172"/>
      <c r="T911" s="173"/>
      <c r="AT911" s="167" t="s">
        <v>150</v>
      </c>
      <c r="AU911" s="167" t="s">
        <v>141</v>
      </c>
      <c r="AV911" s="13" t="s">
        <v>141</v>
      </c>
      <c r="AW911" s="13" t="s">
        <v>36</v>
      </c>
      <c r="AX911" s="13" t="s">
        <v>22</v>
      </c>
      <c r="AY911" s="167" t="s">
        <v>134</v>
      </c>
    </row>
    <row r="912" spans="1:65" s="2" customFormat="1" ht="16.5" customHeight="1">
      <c r="A912" s="33"/>
      <c r="B912" s="148"/>
      <c r="C912" s="189" t="s">
        <v>1056</v>
      </c>
      <c r="D912" s="189" t="s">
        <v>459</v>
      </c>
      <c r="E912" s="190" t="s">
        <v>1057</v>
      </c>
      <c r="F912" s="191" t="s">
        <v>1058</v>
      </c>
      <c r="G912" s="192" t="s">
        <v>183</v>
      </c>
      <c r="H912" s="193">
        <v>22.37</v>
      </c>
      <c r="I912" s="194"/>
      <c r="J912" s="195">
        <f>ROUND(I912*H912,2)</f>
        <v>0</v>
      </c>
      <c r="K912" s="191" t="s">
        <v>3</v>
      </c>
      <c r="L912" s="196"/>
      <c r="M912" s="197" t="s">
        <v>3</v>
      </c>
      <c r="N912" s="198" t="s">
        <v>47</v>
      </c>
      <c r="O912" s="54"/>
      <c r="P912" s="158">
        <f>O912*H912</f>
        <v>0</v>
      </c>
      <c r="Q912" s="158">
        <v>1.7000000000000001E-4</v>
      </c>
      <c r="R912" s="158">
        <f>Q912*H912</f>
        <v>3.8029000000000006E-3</v>
      </c>
      <c r="S912" s="158">
        <v>0</v>
      </c>
      <c r="T912" s="159">
        <f>S912*H912</f>
        <v>0</v>
      </c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R912" s="160" t="s">
        <v>377</v>
      </c>
      <c r="AT912" s="160" t="s">
        <v>459</v>
      </c>
      <c r="AU912" s="160" t="s">
        <v>141</v>
      </c>
      <c r="AY912" s="18" t="s">
        <v>134</v>
      </c>
      <c r="BE912" s="161">
        <f>IF(N912="základní",J912,0)</f>
        <v>0</v>
      </c>
      <c r="BF912" s="161">
        <f>IF(N912="snížená",J912,0)</f>
        <v>0</v>
      </c>
      <c r="BG912" s="161">
        <f>IF(N912="zákl. přenesená",J912,0)</f>
        <v>0</v>
      </c>
      <c r="BH912" s="161">
        <f>IF(N912="sníž. přenesená",J912,0)</f>
        <v>0</v>
      </c>
      <c r="BI912" s="161">
        <f>IF(N912="nulová",J912,0)</f>
        <v>0</v>
      </c>
      <c r="BJ912" s="18" t="s">
        <v>141</v>
      </c>
      <c r="BK912" s="161">
        <f>ROUND(I912*H912,2)</f>
        <v>0</v>
      </c>
      <c r="BL912" s="18" t="s">
        <v>250</v>
      </c>
      <c r="BM912" s="160" t="s">
        <v>1059</v>
      </c>
    </row>
    <row r="913" spans="1:65" s="13" customFormat="1" ht="11.25">
      <c r="B913" s="166"/>
      <c r="D913" s="162" t="s">
        <v>150</v>
      </c>
      <c r="E913" s="167" t="s">
        <v>3</v>
      </c>
      <c r="F913" s="168" t="s">
        <v>1060</v>
      </c>
      <c r="H913" s="169">
        <v>22.37</v>
      </c>
      <c r="I913" s="170"/>
      <c r="L913" s="166"/>
      <c r="M913" s="171"/>
      <c r="N913" s="172"/>
      <c r="O913" s="172"/>
      <c r="P913" s="172"/>
      <c r="Q913" s="172"/>
      <c r="R913" s="172"/>
      <c r="S913" s="172"/>
      <c r="T913" s="173"/>
      <c r="AT913" s="167" t="s">
        <v>150</v>
      </c>
      <c r="AU913" s="167" t="s">
        <v>141</v>
      </c>
      <c r="AV913" s="13" t="s">
        <v>141</v>
      </c>
      <c r="AW913" s="13" t="s">
        <v>36</v>
      </c>
      <c r="AX913" s="13" t="s">
        <v>22</v>
      </c>
      <c r="AY913" s="167" t="s">
        <v>134</v>
      </c>
    </row>
    <row r="914" spans="1:65" s="2" customFormat="1" ht="24" customHeight="1">
      <c r="A914" s="33"/>
      <c r="B914" s="148"/>
      <c r="C914" s="149" t="s">
        <v>1061</v>
      </c>
      <c r="D914" s="149" t="s">
        <v>136</v>
      </c>
      <c r="E914" s="150" t="s">
        <v>1062</v>
      </c>
      <c r="F914" s="151" t="s">
        <v>1063</v>
      </c>
      <c r="G914" s="152" t="s">
        <v>183</v>
      </c>
      <c r="H914" s="153">
        <v>117.4</v>
      </c>
      <c r="I914" s="154"/>
      <c r="J914" s="155">
        <f>ROUND(I914*H914,2)</f>
        <v>0</v>
      </c>
      <c r="K914" s="151" t="s">
        <v>3</v>
      </c>
      <c r="L914" s="34"/>
      <c r="M914" s="156" t="s">
        <v>3</v>
      </c>
      <c r="N914" s="157" t="s">
        <v>47</v>
      </c>
      <c r="O914" s="54"/>
      <c r="P914" s="158">
        <f>O914*H914</f>
        <v>0</v>
      </c>
      <c r="Q914" s="158">
        <v>0</v>
      </c>
      <c r="R914" s="158">
        <f>Q914*H914</f>
        <v>0</v>
      </c>
      <c r="S914" s="158">
        <v>0</v>
      </c>
      <c r="T914" s="159">
        <f>S914*H914</f>
        <v>0</v>
      </c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R914" s="160" t="s">
        <v>250</v>
      </c>
      <c r="AT914" s="160" t="s">
        <v>136</v>
      </c>
      <c r="AU914" s="160" t="s">
        <v>141</v>
      </c>
      <c r="AY914" s="18" t="s">
        <v>134</v>
      </c>
      <c r="BE914" s="161">
        <f>IF(N914="základní",J914,0)</f>
        <v>0</v>
      </c>
      <c r="BF914" s="161">
        <f>IF(N914="snížená",J914,0)</f>
        <v>0</v>
      </c>
      <c r="BG914" s="161">
        <f>IF(N914="zákl. přenesená",J914,0)</f>
        <v>0</v>
      </c>
      <c r="BH914" s="161">
        <f>IF(N914="sníž. přenesená",J914,0)</f>
        <v>0</v>
      </c>
      <c r="BI914" s="161">
        <f>IF(N914="nulová",J914,0)</f>
        <v>0</v>
      </c>
      <c r="BJ914" s="18" t="s">
        <v>141</v>
      </c>
      <c r="BK914" s="161">
        <f>ROUND(I914*H914,2)</f>
        <v>0</v>
      </c>
      <c r="BL914" s="18" t="s">
        <v>250</v>
      </c>
      <c r="BM914" s="160" t="s">
        <v>1064</v>
      </c>
    </row>
    <row r="915" spans="1:65" s="15" customFormat="1" ht="11.25">
      <c r="B915" s="182"/>
      <c r="D915" s="162" t="s">
        <v>150</v>
      </c>
      <c r="E915" s="183" t="s">
        <v>3</v>
      </c>
      <c r="F915" s="184" t="s">
        <v>1065</v>
      </c>
      <c r="H915" s="183" t="s">
        <v>3</v>
      </c>
      <c r="I915" s="185"/>
      <c r="L915" s="182"/>
      <c r="M915" s="186"/>
      <c r="N915" s="187"/>
      <c r="O915" s="187"/>
      <c r="P915" s="187"/>
      <c r="Q915" s="187"/>
      <c r="R915" s="187"/>
      <c r="S915" s="187"/>
      <c r="T915" s="188"/>
      <c r="AT915" s="183" t="s">
        <v>150</v>
      </c>
      <c r="AU915" s="183" t="s">
        <v>141</v>
      </c>
      <c r="AV915" s="15" t="s">
        <v>22</v>
      </c>
      <c r="AW915" s="15" t="s">
        <v>36</v>
      </c>
      <c r="AX915" s="15" t="s">
        <v>75</v>
      </c>
      <c r="AY915" s="183" t="s">
        <v>134</v>
      </c>
    </row>
    <row r="916" spans="1:65" s="15" customFormat="1" ht="11.25">
      <c r="B916" s="182"/>
      <c r="D916" s="162" t="s">
        <v>150</v>
      </c>
      <c r="E916" s="183" t="s">
        <v>3</v>
      </c>
      <c r="F916" s="184" t="s">
        <v>1066</v>
      </c>
      <c r="H916" s="183" t="s">
        <v>3</v>
      </c>
      <c r="I916" s="185"/>
      <c r="L916" s="182"/>
      <c r="M916" s="186"/>
      <c r="N916" s="187"/>
      <c r="O916" s="187"/>
      <c r="P916" s="187"/>
      <c r="Q916" s="187"/>
      <c r="R916" s="187"/>
      <c r="S916" s="187"/>
      <c r="T916" s="188"/>
      <c r="AT916" s="183" t="s">
        <v>150</v>
      </c>
      <c r="AU916" s="183" t="s">
        <v>141</v>
      </c>
      <c r="AV916" s="15" t="s">
        <v>22</v>
      </c>
      <c r="AW916" s="15" t="s">
        <v>36</v>
      </c>
      <c r="AX916" s="15" t="s">
        <v>75</v>
      </c>
      <c r="AY916" s="183" t="s">
        <v>134</v>
      </c>
    </row>
    <row r="917" spans="1:65" s="13" customFormat="1" ht="11.25">
      <c r="B917" s="166"/>
      <c r="D917" s="162" t="s">
        <v>150</v>
      </c>
      <c r="E917" s="167" t="s">
        <v>3</v>
      </c>
      <c r="F917" s="168" t="s">
        <v>1067</v>
      </c>
      <c r="H917" s="169">
        <v>93</v>
      </c>
      <c r="I917" s="170"/>
      <c r="L917" s="166"/>
      <c r="M917" s="171"/>
      <c r="N917" s="172"/>
      <c r="O917" s="172"/>
      <c r="P917" s="172"/>
      <c r="Q917" s="172"/>
      <c r="R917" s="172"/>
      <c r="S917" s="172"/>
      <c r="T917" s="173"/>
      <c r="AT917" s="167" t="s">
        <v>150</v>
      </c>
      <c r="AU917" s="167" t="s">
        <v>141</v>
      </c>
      <c r="AV917" s="13" t="s">
        <v>141</v>
      </c>
      <c r="AW917" s="13" t="s">
        <v>36</v>
      </c>
      <c r="AX917" s="13" t="s">
        <v>75</v>
      </c>
      <c r="AY917" s="167" t="s">
        <v>134</v>
      </c>
    </row>
    <row r="918" spans="1:65" s="13" customFormat="1" ht="11.25">
      <c r="B918" s="166"/>
      <c r="D918" s="162" t="s">
        <v>150</v>
      </c>
      <c r="E918" s="167" t="s">
        <v>3</v>
      </c>
      <c r="F918" s="168" t="s">
        <v>1068</v>
      </c>
      <c r="H918" s="169">
        <v>24.4</v>
      </c>
      <c r="I918" s="170"/>
      <c r="L918" s="166"/>
      <c r="M918" s="171"/>
      <c r="N918" s="172"/>
      <c r="O918" s="172"/>
      <c r="P918" s="172"/>
      <c r="Q918" s="172"/>
      <c r="R918" s="172"/>
      <c r="S918" s="172"/>
      <c r="T918" s="173"/>
      <c r="AT918" s="167" t="s">
        <v>150</v>
      </c>
      <c r="AU918" s="167" t="s">
        <v>141</v>
      </c>
      <c r="AV918" s="13" t="s">
        <v>141</v>
      </c>
      <c r="AW918" s="13" t="s">
        <v>36</v>
      </c>
      <c r="AX918" s="13" t="s">
        <v>75</v>
      </c>
      <c r="AY918" s="167" t="s">
        <v>134</v>
      </c>
    </row>
    <row r="919" spans="1:65" s="14" customFormat="1" ht="11.25">
      <c r="B919" s="174"/>
      <c r="D919" s="162" t="s">
        <v>150</v>
      </c>
      <c r="E919" s="175" t="s">
        <v>3</v>
      </c>
      <c r="F919" s="176" t="s">
        <v>154</v>
      </c>
      <c r="H919" s="177">
        <v>117.4</v>
      </c>
      <c r="I919" s="178"/>
      <c r="L919" s="174"/>
      <c r="M919" s="179"/>
      <c r="N919" s="180"/>
      <c r="O919" s="180"/>
      <c r="P919" s="180"/>
      <c r="Q919" s="180"/>
      <c r="R919" s="180"/>
      <c r="S919" s="180"/>
      <c r="T919" s="181"/>
      <c r="AT919" s="175" t="s">
        <v>150</v>
      </c>
      <c r="AU919" s="175" t="s">
        <v>141</v>
      </c>
      <c r="AV919" s="14" t="s">
        <v>140</v>
      </c>
      <c r="AW919" s="14" t="s">
        <v>36</v>
      </c>
      <c r="AX919" s="14" t="s">
        <v>22</v>
      </c>
      <c r="AY919" s="175" t="s">
        <v>134</v>
      </c>
    </row>
    <row r="920" spans="1:65" s="2" customFormat="1" ht="16.5" customHeight="1">
      <c r="A920" s="33"/>
      <c r="B920" s="148"/>
      <c r="C920" s="189" t="s">
        <v>1069</v>
      </c>
      <c r="D920" s="189" t="s">
        <v>459</v>
      </c>
      <c r="E920" s="190" t="s">
        <v>1070</v>
      </c>
      <c r="F920" s="191" t="s">
        <v>1071</v>
      </c>
      <c r="G920" s="192" t="s">
        <v>183</v>
      </c>
      <c r="H920" s="193">
        <v>119.748</v>
      </c>
      <c r="I920" s="194"/>
      <c r="J920" s="195">
        <f>ROUND(I920*H920,2)</f>
        <v>0</v>
      </c>
      <c r="K920" s="191" t="s">
        <v>3</v>
      </c>
      <c r="L920" s="196"/>
      <c r="M920" s="197" t="s">
        <v>3</v>
      </c>
      <c r="N920" s="198" t="s">
        <v>47</v>
      </c>
      <c r="O920" s="54"/>
      <c r="P920" s="158">
        <f>O920*H920</f>
        <v>0</v>
      </c>
      <c r="Q920" s="158">
        <v>6.0000000000000001E-3</v>
      </c>
      <c r="R920" s="158">
        <f>Q920*H920</f>
        <v>0.71848800000000002</v>
      </c>
      <c r="S920" s="158">
        <v>0</v>
      </c>
      <c r="T920" s="159">
        <f>S920*H920</f>
        <v>0</v>
      </c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R920" s="160" t="s">
        <v>377</v>
      </c>
      <c r="AT920" s="160" t="s">
        <v>459</v>
      </c>
      <c r="AU920" s="160" t="s">
        <v>141</v>
      </c>
      <c r="AY920" s="18" t="s">
        <v>134</v>
      </c>
      <c r="BE920" s="161">
        <f>IF(N920="základní",J920,0)</f>
        <v>0</v>
      </c>
      <c r="BF920" s="161">
        <f>IF(N920="snížená",J920,0)</f>
        <v>0</v>
      </c>
      <c r="BG920" s="161">
        <f>IF(N920="zákl. přenesená",J920,0)</f>
        <v>0</v>
      </c>
      <c r="BH920" s="161">
        <f>IF(N920="sníž. přenesená",J920,0)</f>
        <v>0</v>
      </c>
      <c r="BI920" s="161">
        <f>IF(N920="nulová",J920,0)</f>
        <v>0</v>
      </c>
      <c r="BJ920" s="18" t="s">
        <v>141</v>
      </c>
      <c r="BK920" s="161">
        <f>ROUND(I920*H920,2)</f>
        <v>0</v>
      </c>
      <c r="BL920" s="18" t="s">
        <v>250</v>
      </c>
      <c r="BM920" s="160" t="s">
        <v>1072</v>
      </c>
    </row>
    <row r="921" spans="1:65" s="13" customFormat="1" ht="11.25">
      <c r="B921" s="166"/>
      <c r="D921" s="162" t="s">
        <v>150</v>
      </c>
      <c r="E921" s="167" t="s">
        <v>3</v>
      </c>
      <c r="F921" s="168" t="s">
        <v>1073</v>
      </c>
      <c r="H921" s="169">
        <v>119.748</v>
      </c>
      <c r="I921" s="170"/>
      <c r="L921" s="166"/>
      <c r="M921" s="171"/>
      <c r="N921" s="172"/>
      <c r="O921" s="172"/>
      <c r="P921" s="172"/>
      <c r="Q921" s="172"/>
      <c r="R921" s="172"/>
      <c r="S921" s="172"/>
      <c r="T921" s="173"/>
      <c r="AT921" s="167" t="s">
        <v>150</v>
      </c>
      <c r="AU921" s="167" t="s">
        <v>141</v>
      </c>
      <c r="AV921" s="13" t="s">
        <v>141</v>
      </c>
      <c r="AW921" s="13" t="s">
        <v>36</v>
      </c>
      <c r="AX921" s="13" t="s">
        <v>22</v>
      </c>
      <c r="AY921" s="167" t="s">
        <v>134</v>
      </c>
    </row>
    <row r="922" spans="1:65" s="2" customFormat="1" ht="24" customHeight="1">
      <c r="A922" s="33"/>
      <c r="B922" s="148"/>
      <c r="C922" s="149" t="s">
        <v>1074</v>
      </c>
      <c r="D922" s="149" t="s">
        <v>136</v>
      </c>
      <c r="E922" s="150" t="s">
        <v>1062</v>
      </c>
      <c r="F922" s="151" t="s">
        <v>1063</v>
      </c>
      <c r="G922" s="152" t="s">
        <v>183</v>
      </c>
      <c r="H922" s="153">
        <v>117.4</v>
      </c>
      <c r="I922" s="154"/>
      <c r="J922" s="155">
        <f>ROUND(I922*H922,2)</f>
        <v>0</v>
      </c>
      <c r="K922" s="151" t="s">
        <v>3</v>
      </c>
      <c r="L922" s="34"/>
      <c r="M922" s="156" t="s">
        <v>3</v>
      </c>
      <c r="N922" s="157" t="s">
        <v>47</v>
      </c>
      <c r="O922" s="54"/>
      <c r="P922" s="158">
        <f>O922*H922</f>
        <v>0</v>
      </c>
      <c r="Q922" s="158">
        <v>0</v>
      </c>
      <c r="R922" s="158">
        <f>Q922*H922</f>
        <v>0</v>
      </c>
      <c r="S922" s="158">
        <v>0</v>
      </c>
      <c r="T922" s="159">
        <f>S922*H922</f>
        <v>0</v>
      </c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R922" s="160" t="s">
        <v>250</v>
      </c>
      <c r="AT922" s="160" t="s">
        <v>136</v>
      </c>
      <c r="AU922" s="160" t="s">
        <v>141</v>
      </c>
      <c r="AY922" s="18" t="s">
        <v>134</v>
      </c>
      <c r="BE922" s="161">
        <f>IF(N922="základní",J922,0)</f>
        <v>0</v>
      </c>
      <c r="BF922" s="161">
        <f>IF(N922="snížená",J922,0)</f>
        <v>0</v>
      </c>
      <c r="BG922" s="161">
        <f>IF(N922="zákl. přenesená",J922,0)</f>
        <v>0</v>
      </c>
      <c r="BH922" s="161">
        <f>IF(N922="sníž. přenesená",J922,0)</f>
        <v>0</v>
      </c>
      <c r="BI922" s="161">
        <f>IF(N922="nulová",J922,0)</f>
        <v>0</v>
      </c>
      <c r="BJ922" s="18" t="s">
        <v>141</v>
      </c>
      <c r="BK922" s="161">
        <f>ROUND(I922*H922,2)</f>
        <v>0</v>
      </c>
      <c r="BL922" s="18" t="s">
        <v>250</v>
      </c>
      <c r="BM922" s="160" t="s">
        <v>1075</v>
      </c>
    </row>
    <row r="923" spans="1:65" s="13" customFormat="1" ht="11.25">
      <c r="B923" s="166"/>
      <c r="D923" s="162" t="s">
        <v>150</v>
      </c>
      <c r="E923" s="167" t="s">
        <v>3</v>
      </c>
      <c r="F923" s="168" t="s">
        <v>1076</v>
      </c>
      <c r="H923" s="169">
        <v>117.4</v>
      </c>
      <c r="I923" s="170"/>
      <c r="L923" s="166"/>
      <c r="M923" s="171"/>
      <c r="N923" s="172"/>
      <c r="O923" s="172"/>
      <c r="P923" s="172"/>
      <c r="Q923" s="172"/>
      <c r="R923" s="172"/>
      <c r="S923" s="172"/>
      <c r="T923" s="173"/>
      <c r="AT923" s="167" t="s">
        <v>150</v>
      </c>
      <c r="AU923" s="167" t="s">
        <v>141</v>
      </c>
      <c r="AV923" s="13" t="s">
        <v>141</v>
      </c>
      <c r="AW923" s="13" t="s">
        <v>36</v>
      </c>
      <c r="AX923" s="13" t="s">
        <v>22</v>
      </c>
      <c r="AY923" s="167" t="s">
        <v>134</v>
      </c>
    </row>
    <row r="924" spans="1:65" s="2" customFormat="1" ht="16.5" customHeight="1">
      <c r="A924" s="33"/>
      <c r="B924" s="148"/>
      <c r="C924" s="189" t="s">
        <v>1077</v>
      </c>
      <c r="D924" s="189" t="s">
        <v>459</v>
      </c>
      <c r="E924" s="190" t="s">
        <v>1078</v>
      </c>
      <c r="F924" s="191" t="s">
        <v>1079</v>
      </c>
      <c r="G924" s="192" t="s">
        <v>183</v>
      </c>
      <c r="H924" s="193">
        <v>123.27</v>
      </c>
      <c r="I924" s="194"/>
      <c r="J924" s="195">
        <f>ROUND(I924*H924,2)</f>
        <v>0</v>
      </c>
      <c r="K924" s="191" t="s">
        <v>3</v>
      </c>
      <c r="L924" s="196"/>
      <c r="M924" s="197" t="s">
        <v>3</v>
      </c>
      <c r="N924" s="198" t="s">
        <v>47</v>
      </c>
      <c r="O924" s="54"/>
      <c r="P924" s="158">
        <f>O924*H924</f>
        <v>0</v>
      </c>
      <c r="Q924" s="158">
        <v>1.7000000000000001E-4</v>
      </c>
      <c r="R924" s="158">
        <f>Q924*H924</f>
        <v>2.09559E-2</v>
      </c>
      <c r="S924" s="158">
        <v>0</v>
      </c>
      <c r="T924" s="159">
        <f>S924*H924</f>
        <v>0</v>
      </c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R924" s="160" t="s">
        <v>377</v>
      </c>
      <c r="AT924" s="160" t="s">
        <v>459</v>
      </c>
      <c r="AU924" s="160" t="s">
        <v>141</v>
      </c>
      <c r="AY924" s="18" t="s">
        <v>134</v>
      </c>
      <c r="BE924" s="161">
        <f>IF(N924="základní",J924,0)</f>
        <v>0</v>
      </c>
      <c r="BF924" s="161">
        <f>IF(N924="snížená",J924,0)</f>
        <v>0</v>
      </c>
      <c r="BG924" s="161">
        <f>IF(N924="zákl. přenesená",J924,0)</f>
        <v>0</v>
      </c>
      <c r="BH924" s="161">
        <f>IF(N924="sníž. přenesená",J924,0)</f>
        <v>0</v>
      </c>
      <c r="BI924" s="161">
        <f>IF(N924="nulová",J924,0)</f>
        <v>0</v>
      </c>
      <c r="BJ924" s="18" t="s">
        <v>141</v>
      </c>
      <c r="BK924" s="161">
        <f>ROUND(I924*H924,2)</f>
        <v>0</v>
      </c>
      <c r="BL924" s="18" t="s">
        <v>250</v>
      </c>
      <c r="BM924" s="160" t="s">
        <v>1080</v>
      </c>
    </row>
    <row r="925" spans="1:65" s="13" customFormat="1" ht="11.25">
      <c r="B925" s="166"/>
      <c r="D925" s="162" t="s">
        <v>150</v>
      </c>
      <c r="E925" s="167" t="s">
        <v>3</v>
      </c>
      <c r="F925" s="168" t="s">
        <v>1081</v>
      </c>
      <c r="H925" s="169">
        <v>123.27</v>
      </c>
      <c r="I925" s="170"/>
      <c r="L925" s="166"/>
      <c r="M925" s="171"/>
      <c r="N925" s="172"/>
      <c r="O925" s="172"/>
      <c r="P925" s="172"/>
      <c r="Q925" s="172"/>
      <c r="R925" s="172"/>
      <c r="S925" s="172"/>
      <c r="T925" s="173"/>
      <c r="AT925" s="167" t="s">
        <v>150</v>
      </c>
      <c r="AU925" s="167" t="s">
        <v>141</v>
      </c>
      <c r="AV925" s="13" t="s">
        <v>141</v>
      </c>
      <c r="AW925" s="13" t="s">
        <v>36</v>
      </c>
      <c r="AX925" s="13" t="s">
        <v>22</v>
      </c>
      <c r="AY925" s="167" t="s">
        <v>134</v>
      </c>
    </row>
    <row r="926" spans="1:65" s="2" customFormat="1" ht="16.5" customHeight="1">
      <c r="A926" s="33"/>
      <c r="B926" s="148"/>
      <c r="C926" s="149" t="s">
        <v>1082</v>
      </c>
      <c r="D926" s="149" t="s">
        <v>136</v>
      </c>
      <c r="E926" s="150" t="s">
        <v>1083</v>
      </c>
      <c r="F926" s="151" t="s">
        <v>1084</v>
      </c>
      <c r="G926" s="152" t="s">
        <v>183</v>
      </c>
      <c r="H926" s="153">
        <v>71.048000000000002</v>
      </c>
      <c r="I926" s="154"/>
      <c r="J926" s="155">
        <f>ROUND(I926*H926,2)</f>
        <v>0</v>
      </c>
      <c r="K926" s="151" t="s">
        <v>146</v>
      </c>
      <c r="L926" s="34"/>
      <c r="M926" s="156" t="s">
        <v>3</v>
      </c>
      <c r="N926" s="157" t="s">
        <v>47</v>
      </c>
      <c r="O926" s="54"/>
      <c r="P926" s="158">
        <f>O926*H926</f>
        <v>0</v>
      </c>
      <c r="Q926" s="158">
        <v>0</v>
      </c>
      <c r="R926" s="158">
        <f>Q926*H926</f>
        <v>0</v>
      </c>
      <c r="S926" s="158">
        <v>0</v>
      </c>
      <c r="T926" s="159">
        <f>S926*H926</f>
        <v>0</v>
      </c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R926" s="160" t="s">
        <v>250</v>
      </c>
      <c r="AT926" s="160" t="s">
        <v>136</v>
      </c>
      <c r="AU926" s="160" t="s">
        <v>141</v>
      </c>
      <c r="AY926" s="18" t="s">
        <v>134</v>
      </c>
      <c r="BE926" s="161">
        <f>IF(N926="základní",J926,0)</f>
        <v>0</v>
      </c>
      <c r="BF926" s="161">
        <f>IF(N926="snížená",J926,0)</f>
        <v>0</v>
      </c>
      <c r="BG926" s="161">
        <f>IF(N926="zákl. přenesená",J926,0)</f>
        <v>0</v>
      </c>
      <c r="BH926" s="161">
        <f>IF(N926="sníž. přenesená",J926,0)</f>
        <v>0</v>
      </c>
      <c r="BI926" s="161">
        <f>IF(N926="nulová",J926,0)</f>
        <v>0</v>
      </c>
      <c r="BJ926" s="18" t="s">
        <v>141</v>
      </c>
      <c r="BK926" s="161">
        <f>ROUND(I926*H926,2)</f>
        <v>0</v>
      </c>
      <c r="BL926" s="18" t="s">
        <v>250</v>
      </c>
      <c r="BM926" s="160" t="s">
        <v>1085</v>
      </c>
    </row>
    <row r="927" spans="1:65" s="2" customFormat="1" ht="11.25">
      <c r="A927" s="33"/>
      <c r="B927" s="34"/>
      <c r="C927" s="33"/>
      <c r="D927" s="162" t="s">
        <v>148</v>
      </c>
      <c r="E927" s="33"/>
      <c r="F927" s="163" t="s">
        <v>1086</v>
      </c>
      <c r="G927" s="33"/>
      <c r="H927" s="33"/>
      <c r="I927" s="88"/>
      <c r="J927" s="33"/>
      <c r="K927" s="33"/>
      <c r="L927" s="34"/>
      <c r="M927" s="164"/>
      <c r="N927" s="165"/>
      <c r="O927" s="54"/>
      <c r="P927" s="54"/>
      <c r="Q927" s="54"/>
      <c r="R927" s="54"/>
      <c r="S927" s="54"/>
      <c r="T927" s="55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T927" s="18" t="s">
        <v>148</v>
      </c>
      <c r="AU927" s="18" t="s">
        <v>141</v>
      </c>
    </row>
    <row r="928" spans="1:65" s="15" customFormat="1" ht="11.25">
      <c r="B928" s="182"/>
      <c r="D928" s="162" t="s">
        <v>150</v>
      </c>
      <c r="E928" s="183" t="s">
        <v>3</v>
      </c>
      <c r="F928" s="184" t="s">
        <v>1087</v>
      </c>
      <c r="H928" s="183" t="s">
        <v>3</v>
      </c>
      <c r="I928" s="185"/>
      <c r="L928" s="182"/>
      <c r="M928" s="186"/>
      <c r="N928" s="187"/>
      <c r="O928" s="187"/>
      <c r="P928" s="187"/>
      <c r="Q928" s="187"/>
      <c r="R928" s="187"/>
      <c r="S928" s="187"/>
      <c r="T928" s="188"/>
      <c r="AT928" s="183" t="s">
        <v>150</v>
      </c>
      <c r="AU928" s="183" t="s">
        <v>141</v>
      </c>
      <c r="AV928" s="15" t="s">
        <v>22</v>
      </c>
      <c r="AW928" s="15" t="s">
        <v>36</v>
      </c>
      <c r="AX928" s="15" t="s">
        <v>75</v>
      </c>
      <c r="AY928" s="183" t="s">
        <v>134</v>
      </c>
    </row>
    <row r="929" spans="1:65" s="13" customFormat="1" ht="11.25">
      <c r="B929" s="166"/>
      <c r="D929" s="162" t="s">
        <v>150</v>
      </c>
      <c r="E929" s="167" t="s">
        <v>3</v>
      </c>
      <c r="F929" s="168" t="s">
        <v>1088</v>
      </c>
      <c r="H929" s="169">
        <v>15.705</v>
      </c>
      <c r="I929" s="170"/>
      <c r="L929" s="166"/>
      <c r="M929" s="171"/>
      <c r="N929" s="172"/>
      <c r="O929" s="172"/>
      <c r="P929" s="172"/>
      <c r="Q929" s="172"/>
      <c r="R929" s="172"/>
      <c r="S929" s="172"/>
      <c r="T929" s="173"/>
      <c r="AT929" s="167" t="s">
        <v>150</v>
      </c>
      <c r="AU929" s="167" t="s">
        <v>141</v>
      </c>
      <c r="AV929" s="13" t="s">
        <v>141</v>
      </c>
      <c r="AW929" s="13" t="s">
        <v>36</v>
      </c>
      <c r="AX929" s="13" t="s">
        <v>75</v>
      </c>
      <c r="AY929" s="167" t="s">
        <v>134</v>
      </c>
    </row>
    <row r="930" spans="1:65" s="13" customFormat="1" ht="11.25">
      <c r="B930" s="166"/>
      <c r="D930" s="162" t="s">
        <v>150</v>
      </c>
      <c r="E930" s="167" t="s">
        <v>3</v>
      </c>
      <c r="F930" s="168" t="s">
        <v>1089</v>
      </c>
      <c r="H930" s="169">
        <v>12.51</v>
      </c>
      <c r="I930" s="170"/>
      <c r="L930" s="166"/>
      <c r="M930" s="171"/>
      <c r="N930" s="172"/>
      <c r="O930" s="172"/>
      <c r="P930" s="172"/>
      <c r="Q930" s="172"/>
      <c r="R930" s="172"/>
      <c r="S930" s="172"/>
      <c r="T930" s="173"/>
      <c r="AT930" s="167" t="s">
        <v>150</v>
      </c>
      <c r="AU930" s="167" t="s">
        <v>141</v>
      </c>
      <c r="AV930" s="13" t="s">
        <v>141</v>
      </c>
      <c r="AW930" s="13" t="s">
        <v>36</v>
      </c>
      <c r="AX930" s="13" t="s">
        <v>75</v>
      </c>
      <c r="AY930" s="167" t="s">
        <v>134</v>
      </c>
    </row>
    <row r="931" spans="1:65" s="13" customFormat="1" ht="11.25">
      <c r="B931" s="166"/>
      <c r="D931" s="162" t="s">
        <v>150</v>
      </c>
      <c r="E931" s="167" t="s">
        <v>3</v>
      </c>
      <c r="F931" s="168" t="s">
        <v>1090</v>
      </c>
      <c r="H931" s="169">
        <v>1.875</v>
      </c>
      <c r="I931" s="170"/>
      <c r="L931" s="166"/>
      <c r="M931" s="171"/>
      <c r="N931" s="172"/>
      <c r="O931" s="172"/>
      <c r="P931" s="172"/>
      <c r="Q931" s="172"/>
      <c r="R931" s="172"/>
      <c r="S931" s="172"/>
      <c r="T931" s="173"/>
      <c r="AT931" s="167" t="s">
        <v>150</v>
      </c>
      <c r="AU931" s="167" t="s">
        <v>141</v>
      </c>
      <c r="AV931" s="13" t="s">
        <v>141</v>
      </c>
      <c r="AW931" s="13" t="s">
        <v>36</v>
      </c>
      <c r="AX931" s="13" t="s">
        <v>75</v>
      </c>
      <c r="AY931" s="167" t="s">
        <v>134</v>
      </c>
    </row>
    <row r="932" spans="1:65" s="13" customFormat="1" ht="11.25">
      <c r="B932" s="166"/>
      <c r="D932" s="162" t="s">
        <v>150</v>
      </c>
      <c r="E932" s="167" t="s">
        <v>3</v>
      </c>
      <c r="F932" s="168" t="s">
        <v>1091</v>
      </c>
      <c r="H932" s="169">
        <v>4.1479999999999997</v>
      </c>
      <c r="I932" s="170"/>
      <c r="L932" s="166"/>
      <c r="M932" s="171"/>
      <c r="N932" s="172"/>
      <c r="O932" s="172"/>
      <c r="P932" s="172"/>
      <c r="Q932" s="172"/>
      <c r="R932" s="172"/>
      <c r="S932" s="172"/>
      <c r="T932" s="173"/>
      <c r="AT932" s="167" t="s">
        <v>150</v>
      </c>
      <c r="AU932" s="167" t="s">
        <v>141</v>
      </c>
      <c r="AV932" s="13" t="s">
        <v>141</v>
      </c>
      <c r="AW932" s="13" t="s">
        <v>36</v>
      </c>
      <c r="AX932" s="13" t="s">
        <v>75</v>
      </c>
      <c r="AY932" s="167" t="s">
        <v>134</v>
      </c>
    </row>
    <row r="933" spans="1:65" s="13" customFormat="1" ht="11.25">
      <c r="B933" s="166"/>
      <c r="D933" s="162" t="s">
        <v>150</v>
      </c>
      <c r="E933" s="167" t="s">
        <v>3</v>
      </c>
      <c r="F933" s="168" t="s">
        <v>1092</v>
      </c>
      <c r="H933" s="169">
        <v>6.6</v>
      </c>
      <c r="I933" s="170"/>
      <c r="L933" s="166"/>
      <c r="M933" s="171"/>
      <c r="N933" s="172"/>
      <c r="O933" s="172"/>
      <c r="P933" s="172"/>
      <c r="Q933" s="172"/>
      <c r="R933" s="172"/>
      <c r="S933" s="172"/>
      <c r="T933" s="173"/>
      <c r="AT933" s="167" t="s">
        <v>150</v>
      </c>
      <c r="AU933" s="167" t="s">
        <v>141</v>
      </c>
      <c r="AV933" s="13" t="s">
        <v>141</v>
      </c>
      <c r="AW933" s="13" t="s">
        <v>36</v>
      </c>
      <c r="AX933" s="13" t="s">
        <v>75</v>
      </c>
      <c r="AY933" s="167" t="s">
        <v>134</v>
      </c>
    </row>
    <row r="934" spans="1:65" s="13" customFormat="1" ht="11.25">
      <c r="B934" s="166"/>
      <c r="D934" s="162" t="s">
        <v>150</v>
      </c>
      <c r="E934" s="167" t="s">
        <v>3</v>
      </c>
      <c r="F934" s="168" t="s">
        <v>1093</v>
      </c>
      <c r="H934" s="169">
        <v>7.21</v>
      </c>
      <c r="I934" s="170"/>
      <c r="L934" s="166"/>
      <c r="M934" s="171"/>
      <c r="N934" s="172"/>
      <c r="O934" s="172"/>
      <c r="P934" s="172"/>
      <c r="Q934" s="172"/>
      <c r="R934" s="172"/>
      <c r="S934" s="172"/>
      <c r="T934" s="173"/>
      <c r="AT934" s="167" t="s">
        <v>150</v>
      </c>
      <c r="AU934" s="167" t="s">
        <v>141</v>
      </c>
      <c r="AV934" s="13" t="s">
        <v>141</v>
      </c>
      <c r="AW934" s="13" t="s">
        <v>36</v>
      </c>
      <c r="AX934" s="13" t="s">
        <v>75</v>
      </c>
      <c r="AY934" s="167" t="s">
        <v>134</v>
      </c>
    </row>
    <row r="935" spans="1:65" s="13" customFormat="1" ht="11.25">
      <c r="B935" s="166"/>
      <c r="D935" s="162" t="s">
        <v>150</v>
      </c>
      <c r="E935" s="167" t="s">
        <v>3</v>
      </c>
      <c r="F935" s="168" t="s">
        <v>1094</v>
      </c>
      <c r="H935" s="169">
        <v>23</v>
      </c>
      <c r="I935" s="170"/>
      <c r="L935" s="166"/>
      <c r="M935" s="171"/>
      <c r="N935" s="172"/>
      <c r="O935" s="172"/>
      <c r="P935" s="172"/>
      <c r="Q935" s="172"/>
      <c r="R935" s="172"/>
      <c r="S935" s="172"/>
      <c r="T935" s="173"/>
      <c r="AT935" s="167" t="s">
        <v>150</v>
      </c>
      <c r="AU935" s="167" t="s">
        <v>141</v>
      </c>
      <c r="AV935" s="13" t="s">
        <v>141</v>
      </c>
      <c r="AW935" s="13" t="s">
        <v>36</v>
      </c>
      <c r="AX935" s="13" t="s">
        <v>75</v>
      </c>
      <c r="AY935" s="167" t="s">
        <v>134</v>
      </c>
    </row>
    <row r="936" spans="1:65" s="14" customFormat="1" ht="11.25">
      <c r="B936" s="174"/>
      <c r="D936" s="162" t="s">
        <v>150</v>
      </c>
      <c r="E936" s="175" t="s">
        <v>3</v>
      </c>
      <c r="F936" s="176" t="s">
        <v>154</v>
      </c>
      <c r="H936" s="177">
        <v>71.048000000000002</v>
      </c>
      <c r="I936" s="178"/>
      <c r="L936" s="174"/>
      <c r="M936" s="179"/>
      <c r="N936" s="180"/>
      <c r="O936" s="180"/>
      <c r="P936" s="180"/>
      <c r="Q936" s="180"/>
      <c r="R936" s="180"/>
      <c r="S936" s="180"/>
      <c r="T936" s="181"/>
      <c r="AT936" s="175" t="s">
        <v>150</v>
      </c>
      <c r="AU936" s="175" t="s">
        <v>141</v>
      </c>
      <c r="AV936" s="14" t="s">
        <v>140</v>
      </c>
      <c r="AW936" s="14" t="s">
        <v>36</v>
      </c>
      <c r="AX936" s="14" t="s">
        <v>22</v>
      </c>
      <c r="AY936" s="175" t="s">
        <v>134</v>
      </c>
    </row>
    <row r="937" spans="1:65" s="2" customFormat="1" ht="16.5" customHeight="1">
      <c r="A937" s="33"/>
      <c r="B937" s="148"/>
      <c r="C937" s="189" t="s">
        <v>1095</v>
      </c>
      <c r="D937" s="189" t="s">
        <v>459</v>
      </c>
      <c r="E937" s="190" t="s">
        <v>1096</v>
      </c>
      <c r="F937" s="191" t="s">
        <v>1097</v>
      </c>
      <c r="G937" s="192" t="s">
        <v>183</v>
      </c>
      <c r="H937" s="193">
        <v>72.468999999999994</v>
      </c>
      <c r="I937" s="194"/>
      <c r="J937" s="195">
        <f>ROUND(I937*H937,2)</f>
        <v>0</v>
      </c>
      <c r="K937" s="191" t="s">
        <v>3</v>
      </c>
      <c r="L937" s="196"/>
      <c r="M937" s="197" t="s">
        <v>3</v>
      </c>
      <c r="N937" s="198" t="s">
        <v>47</v>
      </c>
      <c r="O937" s="54"/>
      <c r="P937" s="158">
        <f>O937*H937</f>
        <v>0</v>
      </c>
      <c r="Q937" s="158">
        <v>1.75E-3</v>
      </c>
      <c r="R937" s="158">
        <f>Q937*H937</f>
        <v>0.12682074999999998</v>
      </c>
      <c r="S937" s="158">
        <v>0</v>
      </c>
      <c r="T937" s="159">
        <f>S937*H937</f>
        <v>0</v>
      </c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R937" s="160" t="s">
        <v>377</v>
      </c>
      <c r="AT937" s="160" t="s">
        <v>459</v>
      </c>
      <c r="AU937" s="160" t="s">
        <v>141</v>
      </c>
      <c r="AY937" s="18" t="s">
        <v>134</v>
      </c>
      <c r="BE937" s="161">
        <f>IF(N937="základní",J937,0)</f>
        <v>0</v>
      </c>
      <c r="BF937" s="161">
        <f>IF(N937="snížená",J937,0)</f>
        <v>0</v>
      </c>
      <c r="BG937" s="161">
        <f>IF(N937="zákl. přenesená",J937,0)</f>
        <v>0</v>
      </c>
      <c r="BH937" s="161">
        <f>IF(N937="sníž. přenesená",J937,0)</f>
        <v>0</v>
      </c>
      <c r="BI937" s="161">
        <f>IF(N937="nulová",J937,0)</f>
        <v>0</v>
      </c>
      <c r="BJ937" s="18" t="s">
        <v>141</v>
      </c>
      <c r="BK937" s="161">
        <f>ROUND(I937*H937,2)</f>
        <v>0</v>
      </c>
      <c r="BL937" s="18" t="s">
        <v>250</v>
      </c>
      <c r="BM937" s="160" t="s">
        <v>1098</v>
      </c>
    </row>
    <row r="938" spans="1:65" s="13" customFormat="1" ht="11.25">
      <c r="B938" s="166"/>
      <c r="D938" s="162" t="s">
        <v>150</v>
      </c>
      <c r="E938" s="167" t="s">
        <v>3</v>
      </c>
      <c r="F938" s="168" t="s">
        <v>1099</v>
      </c>
      <c r="H938" s="169">
        <v>72.468999999999994</v>
      </c>
      <c r="I938" s="170"/>
      <c r="L938" s="166"/>
      <c r="M938" s="171"/>
      <c r="N938" s="172"/>
      <c r="O938" s="172"/>
      <c r="P938" s="172"/>
      <c r="Q938" s="172"/>
      <c r="R938" s="172"/>
      <c r="S938" s="172"/>
      <c r="T938" s="173"/>
      <c r="AT938" s="167" t="s">
        <v>150</v>
      </c>
      <c r="AU938" s="167" t="s">
        <v>141</v>
      </c>
      <c r="AV938" s="13" t="s">
        <v>141</v>
      </c>
      <c r="AW938" s="13" t="s">
        <v>36</v>
      </c>
      <c r="AX938" s="13" t="s">
        <v>22</v>
      </c>
      <c r="AY938" s="167" t="s">
        <v>134</v>
      </c>
    </row>
    <row r="939" spans="1:65" s="2" customFormat="1" ht="16.5" customHeight="1">
      <c r="A939" s="33"/>
      <c r="B939" s="148"/>
      <c r="C939" s="149" t="s">
        <v>1100</v>
      </c>
      <c r="D939" s="149" t="s">
        <v>136</v>
      </c>
      <c r="E939" s="150" t="s">
        <v>1042</v>
      </c>
      <c r="F939" s="151" t="s">
        <v>1043</v>
      </c>
      <c r="G939" s="152" t="s">
        <v>183</v>
      </c>
      <c r="H939" s="153">
        <v>71.048000000000002</v>
      </c>
      <c r="I939" s="154"/>
      <c r="J939" s="155">
        <f>ROUND(I939*H939,2)</f>
        <v>0</v>
      </c>
      <c r="K939" s="151" t="s">
        <v>146</v>
      </c>
      <c r="L939" s="34"/>
      <c r="M939" s="156" t="s">
        <v>3</v>
      </c>
      <c r="N939" s="157" t="s">
        <v>47</v>
      </c>
      <c r="O939" s="54"/>
      <c r="P939" s="158">
        <f>O939*H939</f>
        <v>0</v>
      </c>
      <c r="Q939" s="158">
        <v>0</v>
      </c>
      <c r="R939" s="158">
        <f>Q939*H939</f>
        <v>0</v>
      </c>
      <c r="S939" s="158">
        <v>0</v>
      </c>
      <c r="T939" s="159">
        <f>S939*H939</f>
        <v>0</v>
      </c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R939" s="160" t="s">
        <v>250</v>
      </c>
      <c r="AT939" s="160" t="s">
        <v>136</v>
      </c>
      <c r="AU939" s="160" t="s">
        <v>141</v>
      </c>
      <c r="AY939" s="18" t="s">
        <v>134</v>
      </c>
      <c r="BE939" s="161">
        <f>IF(N939="základní",J939,0)</f>
        <v>0</v>
      </c>
      <c r="BF939" s="161">
        <f>IF(N939="snížená",J939,0)</f>
        <v>0</v>
      </c>
      <c r="BG939" s="161">
        <f>IF(N939="zákl. přenesená",J939,0)</f>
        <v>0</v>
      </c>
      <c r="BH939" s="161">
        <f>IF(N939="sníž. přenesená",J939,0)</f>
        <v>0</v>
      </c>
      <c r="BI939" s="161">
        <f>IF(N939="nulová",J939,0)</f>
        <v>0</v>
      </c>
      <c r="BJ939" s="18" t="s">
        <v>141</v>
      </c>
      <c r="BK939" s="161">
        <f>ROUND(I939*H939,2)</f>
        <v>0</v>
      </c>
      <c r="BL939" s="18" t="s">
        <v>250</v>
      </c>
      <c r="BM939" s="160" t="s">
        <v>1101</v>
      </c>
    </row>
    <row r="940" spans="1:65" s="2" customFormat="1" ht="11.25">
      <c r="A940" s="33"/>
      <c r="B940" s="34"/>
      <c r="C940" s="33"/>
      <c r="D940" s="162" t="s">
        <v>148</v>
      </c>
      <c r="E940" s="33"/>
      <c r="F940" s="163" t="s">
        <v>1045</v>
      </c>
      <c r="G940" s="33"/>
      <c r="H940" s="33"/>
      <c r="I940" s="88"/>
      <c r="J940" s="33"/>
      <c r="K940" s="33"/>
      <c r="L940" s="34"/>
      <c r="M940" s="164"/>
      <c r="N940" s="165"/>
      <c r="O940" s="54"/>
      <c r="P940" s="54"/>
      <c r="Q940" s="54"/>
      <c r="R940" s="54"/>
      <c r="S940" s="54"/>
      <c r="T940" s="55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T940" s="18" t="s">
        <v>148</v>
      </c>
      <c r="AU940" s="18" t="s">
        <v>141</v>
      </c>
    </row>
    <row r="941" spans="1:65" s="13" customFormat="1" ht="11.25">
      <c r="B941" s="166"/>
      <c r="D941" s="162" t="s">
        <v>150</v>
      </c>
      <c r="E941" s="167" t="s">
        <v>3</v>
      </c>
      <c r="F941" s="168" t="s">
        <v>1102</v>
      </c>
      <c r="H941" s="169">
        <v>71.048000000000002</v>
      </c>
      <c r="I941" s="170"/>
      <c r="L941" s="166"/>
      <c r="M941" s="171"/>
      <c r="N941" s="172"/>
      <c r="O941" s="172"/>
      <c r="P941" s="172"/>
      <c r="Q941" s="172"/>
      <c r="R941" s="172"/>
      <c r="S941" s="172"/>
      <c r="T941" s="173"/>
      <c r="AT941" s="167" t="s">
        <v>150</v>
      </c>
      <c r="AU941" s="167" t="s">
        <v>141</v>
      </c>
      <c r="AV941" s="13" t="s">
        <v>141</v>
      </c>
      <c r="AW941" s="13" t="s">
        <v>36</v>
      </c>
      <c r="AX941" s="13" t="s">
        <v>22</v>
      </c>
      <c r="AY941" s="167" t="s">
        <v>134</v>
      </c>
    </row>
    <row r="942" spans="1:65" s="2" customFormat="1" ht="16.5" customHeight="1">
      <c r="A942" s="33"/>
      <c r="B942" s="148"/>
      <c r="C942" s="189" t="s">
        <v>1103</v>
      </c>
      <c r="D942" s="189" t="s">
        <v>459</v>
      </c>
      <c r="E942" s="190" t="s">
        <v>1057</v>
      </c>
      <c r="F942" s="191" t="s">
        <v>1058</v>
      </c>
      <c r="G942" s="192" t="s">
        <v>183</v>
      </c>
      <c r="H942" s="193">
        <v>74.599999999999994</v>
      </c>
      <c r="I942" s="194"/>
      <c r="J942" s="195">
        <f>ROUND(I942*H942,2)</f>
        <v>0</v>
      </c>
      <c r="K942" s="191" t="s">
        <v>3</v>
      </c>
      <c r="L942" s="196"/>
      <c r="M942" s="197" t="s">
        <v>3</v>
      </c>
      <c r="N942" s="198" t="s">
        <v>47</v>
      </c>
      <c r="O942" s="54"/>
      <c r="P942" s="158">
        <f>O942*H942</f>
        <v>0</v>
      </c>
      <c r="Q942" s="158">
        <v>1.7000000000000001E-4</v>
      </c>
      <c r="R942" s="158">
        <f>Q942*H942</f>
        <v>1.2682000000000001E-2</v>
      </c>
      <c r="S942" s="158">
        <v>0</v>
      </c>
      <c r="T942" s="159">
        <f>S942*H942</f>
        <v>0</v>
      </c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R942" s="160" t="s">
        <v>377</v>
      </c>
      <c r="AT942" s="160" t="s">
        <v>459</v>
      </c>
      <c r="AU942" s="160" t="s">
        <v>141</v>
      </c>
      <c r="AY942" s="18" t="s">
        <v>134</v>
      </c>
      <c r="BE942" s="161">
        <f>IF(N942="základní",J942,0)</f>
        <v>0</v>
      </c>
      <c r="BF942" s="161">
        <f>IF(N942="snížená",J942,0)</f>
        <v>0</v>
      </c>
      <c r="BG942" s="161">
        <f>IF(N942="zákl. přenesená",J942,0)</f>
        <v>0</v>
      </c>
      <c r="BH942" s="161">
        <f>IF(N942="sníž. přenesená",J942,0)</f>
        <v>0</v>
      </c>
      <c r="BI942" s="161">
        <f>IF(N942="nulová",J942,0)</f>
        <v>0</v>
      </c>
      <c r="BJ942" s="18" t="s">
        <v>141</v>
      </c>
      <c r="BK942" s="161">
        <f>ROUND(I942*H942,2)</f>
        <v>0</v>
      </c>
      <c r="BL942" s="18" t="s">
        <v>250</v>
      </c>
      <c r="BM942" s="160" t="s">
        <v>1104</v>
      </c>
    </row>
    <row r="943" spans="1:65" s="13" customFormat="1" ht="11.25">
      <c r="B943" s="166"/>
      <c r="D943" s="162" t="s">
        <v>150</v>
      </c>
      <c r="E943" s="167" t="s">
        <v>3</v>
      </c>
      <c r="F943" s="168" t="s">
        <v>1105</v>
      </c>
      <c r="H943" s="169">
        <v>74.599999999999994</v>
      </c>
      <c r="I943" s="170"/>
      <c r="L943" s="166"/>
      <c r="M943" s="171"/>
      <c r="N943" s="172"/>
      <c r="O943" s="172"/>
      <c r="P943" s="172"/>
      <c r="Q943" s="172"/>
      <c r="R943" s="172"/>
      <c r="S943" s="172"/>
      <c r="T943" s="173"/>
      <c r="AT943" s="167" t="s">
        <v>150</v>
      </c>
      <c r="AU943" s="167" t="s">
        <v>141</v>
      </c>
      <c r="AV943" s="13" t="s">
        <v>141</v>
      </c>
      <c r="AW943" s="13" t="s">
        <v>36</v>
      </c>
      <c r="AX943" s="13" t="s">
        <v>22</v>
      </c>
      <c r="AY943" s="167" t="s">
        <v>134</v>
      </c>
    </row>
    <row r="944" spans="1:65" s="2" customFormat="1" ht="16.5" customHeight="1">
      <c r="A944" s="33"/>
      <c r="B944" s="148"/>
      <c r="C944" s="149" t="s">
        <v>1106</v>
      </c>
      <c r="D944" s="149" t="s">
        <v>136</v>
      </c>
      <c r="E944" s="150" t="s">
        <v>1107</v>
      </c>
      <c r="F944" s="151" t="s">
        <v>1108</v>
      </c>
      <c r="G944" s="152" t="s">
        <v>183</v>
      </c>
      <c r="H944" s="153">
        <v>103.681</v>
      </c>
      <c r="I944" s="154"/>
      <c r="J944" s="155">
        <f>ROUND(I944*H944,2)</f>
        <v>0</v>
      </c>
      <c r="K944" s="151" t="s">
        <v>3</v>
      </c>
      <c r="L944" s="34"/>
      <c r="M944" s="156" t="s">
        <v>3</v>
      </c>
      <c r="N944" s="157" t="s">
        <v>47</v>
      </c>
      <c r="O944" s="54"/>
      <c r="P944" s="158">
        <f>O944*H944</f>
        <v>0</v>
      </c>
      <c r="Q944" s="158">
        <v>0</v>
      </c>
      <c r="R944" s="158">
        <f>Q944*H944</f>
        <v>0</v>
      </c>
      <c r="S944" s="158">
        <v>0</v>
      </c>
      <c r="T944" s="159">
        <f>S944*H944</f>
        <v>0</v>
      </c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R944" s="160" t="s">
        <v>250</v>
      </c>
      <c r="AT944" s="160" t="s">
        <v>136</v>
      </c>
      <c r="AU944" s="160" t="s">
        <v>141</v>
      </c>
      <c r="AY944" s="18" t="s">
        <v>134</v>
      </c>
      <c r="BE944" s="161">
        <f>IF(N944="základní",J944,0)</f>
        <v>0</v>
      </c>
      <c r="BF944" s="161">
        <f>IF(N944="snížená",J944,0)</f>
        <v>0</v>
      </c>
      <c r="BG944" s="161">
        <f>IF(N944="zákl. přenesená",J944,0)</f>
        <v>0</v>
      </c>
      <c r="BH944" s="161">
        <f>IF(N944="sníž. přenesená",J944,0)</f>
        <v>0</v>
      </c>
      <c r="BI944" s="161">
        <f>IF(N944="nulová",J944,0)</f>
        <v>0</v>
      </c>
      <c r="BJ944" s="18" t="s">
        <v>141</v>
      </c>
      <c r="BK944" s="161">
        <f>ROUND(I944*H944,2)</f>
        <v>0</v>
      </c>
      <c r="BL944" s="18" t="s">
        <v>250</v>
      </c>
      <c r="BM944" s="160" t="s">
        <v>1109</v>
      </c>
    </row>
    <row r="945" spans="1:65" s="15" customFormat="1" ht="11.25">
      <c r="B945" s="182"/>
      <c r="D945" s="162" t="s">
        <v>150</v>
      </c>
      <c r="E945" s="183" t="s">
        <v>3</v>
      </c>
      <c r="F945" s="184" t="s">
        <v>1110</v>
      </c>
      <c r="H945" s="183" t="s">
        <v>3</v>
      </c>
      <c r="I945" s="185"/>
      <c r="L945" s="182"/>
      <c r="M945" s="186"/>
      <c r="N945" s="187"/>
      <c r="O945" s="187"/>
      <c r="P945" s="187"/>
      <c r="Q945" s="187"/>
      <c r="R945" s="187"/>
      <c r="S945" s="187"/>
      <c r="T945" s="188"/>
      <c r="AT945" s="183" t="s">
        <v>150</v>
      </c>
      <c r="AU945" s="183" t="s">
        <v>141</v>
      </c>
      <c r="AV945" s="15" t="s">
        <v>22</v>
      </c>
      <c r="AW945" s="15" t="s">
        <v>36</v>
      </c>
      <c r="AX945" s="15" t="s">
        <v>75</v>
      </c>
      <c r="AY945" s="183" t="s">
        <v>134</v>
      </c>
    </row>
    <row r="946" spans="1:65" s="15" customFormat="1" ht="11.25">
      <c r="B946" s="182"/>
      <c r="D946" s="162" t="s">
        <v>150</v>
      </c>
      <c r="E946" s="183" t="s">
        <v>3</v>
      </c>
      <c r="F946" s="184" t="s">
        <v>1111</v>
      </c>
      <c r="H946" s="183" t="s">
        <v>3</v>
      </c>
      <c r="I946" s="185"/>
      <c r="L946" s="182"/>
      <c r="M946" s="186"/>
      <c r="N946" s="187"/>
      <c r="O946" s="187"/>
      <c r="P946" s="187"/>
      <c r="Q946" s="187"/>
      <c r="R946" s="187"/>
      <c r="S946" s="187"/>
      <c r="T946" s="188"/>
      <c r="AT946" s="183" t="s">
        <v>150</v>
      </c>
      <c r="AU946" s="183" t="s">
        <v>141</v>
      </c>
      <c r="AV946" s="15" t="s">
        <v>22</v>
      </c>
      <c r="AW946" s="15" t="s">
        <v>36</v>
      </c>
      <c r="AX946" s="15" t="s">
        <v>75</v>
      </c>
      <c r="AY946" s="183" t="s">
        <v>134</v>
      </c>
    </row>
    <row r="947" spans="1:65" s="13" customFormat="1" ht="11.25">
      <c r="B947" s="166"/>
      <c r="D947" s="162" t="s">
        <v>150</v>
      </c>
      <c r="E947" s="167" t="s">
        <v>3</v>
      </c>
      <c r="F947" s="168" t="s">
        <v>1112</v>
      </c>
      <c r="H947" s="169">
        <v>27.608000000000001</v>
      </c>
      <c r="I947" s="170"/>
      <c r="L947" s="166"/>
      <c r="M947" s="171"/>
      <c r="N947" s="172"/>
      <c r="O947" s="172"/>
      <c r="P947" s="172"/>
      <c r="Q947" s="172"/>
      <c r="R947" s="172"/>
      <c r="S947" s="172"/>
      <c r="T947" s="173"/>
      <c r="AT947" s="167" t="s">
        <v>150</v>
      </c>
      <c r="AU947" s="167" t="s">
        <v>141</v>
      </c>
      <c r="AV947" s="13" t="s">
        <v>141</v>
      </c>
      <c r="AW947" s="13" t="s">
        <v>36</v>
      </c>
      <c r="AX947" s="13" t="s">
        <v>75</v>
      </c>
      <c r="AY947" s="167" t="s">
        <v>134</v>
      </c>
    </row>
    <row r="948" spans="1:65" s="13" customFormat="1" ht="11.25">
      <c r="B948" s="166"/>
      <c r="D948" s="162" t="s">
        <v>150</v>
      </c>
      <c r="E948" s="167" t="s">
        <v>3</v>
      </c>
      <c r="F948" s="168" t="s">
        <v>1113</v>
      </c>
      <c r="H948" s="169">
        <v>8.0250000000000004</v>
      </c>
      <c r="I948" s="170"/>
      <c r="L948" s="166"/>
      <c r="M948" s="171"/>
      <c r="N948" s="172"/>
      <c r="O948" s="172"/>
      <c r="P948" s="172"/>
      <c r="Q948" s="172"/>
      <c r="R948" s="172"/>
      <c r="S948" s="172"/>
      <c r="T948" s="173"/>
      <c r="AT948" s="167" t="s">
        <v>150</v>
      </c>
      <c r="AU948" s="167" t="s">
        <v>141</v>
      </c>
      <c r="AV948" s="13" t="s">
        <v>141</v>
      </c>
      <c r="AW948" s="13" t="s">
        <v>36</v>
      </c>
      <c r="AX948" s="13" t="s">
        <v>75</v>
      </c>
      <c r="AY948" s="167" t="s">
        <v>134</v>
      </c>
    </row>
    <row r="949" spans="1:65" s="13" customFormat="1" ht="11.25">
      <c r="B949" s="166"/>
      <c r="D949" s="162" t="s">
        <v>150</v>
      </c>
      <c r="E949" s="167" t="s">
        <v>3</v>
      </c>
      <c r="F949" s="168" t="s">
        <v>1114</v>
      </c>
      <c r="H949" s="169">
        <v>7.6950000000000003</v>
      </c>
      <c r="I949" s="170"/>
      <c r="L949" s="166"/>
      <c r="M949" s="171"/>
      <c r="N949" s="172"/>
      <c r="O949" s="172"/>
      <c r="P949" s="172"/>
      <c r="Q949" s="172"/>
      <c r="R949" s="172"/>
      <c r="S949" s="172"/>
      <c r="T949" s="173"/>
      <c r="AT949" s="167" t="s">
        <v>150</v>
      </c>
      <c r="AU949" s="167" t="s">
        <v>141</v>
      </c>
      <c r="AV949" s="13" t="s">
        <v>141</v>
      </c>
      <c r="AW949" s="13" t="s">
        <v>36</v>
      </c>
      <c r="AX949" s="13" t="s">
        <v>75</v>
      </c>
      <c r="AY949" s="167" t="s">
        <v>134</v>
      </c>
    </row>
    <row r="950" spans="1:65" s="13" customFormat="1" ht="11.25">
      <c r="B950" s="166"/>
      <c r="D950" s="162" t="s">
        <v>150</v>
      </c>
      <c r="E950" s="167" t="s">
        <v>3</v>
      </c>
      <c r="F950" s="168" t="s">
        <v>1115</v>
      </c>
      <c r="H950" s="169">
        <v>29.213000000000001</v>
      </c>
      <c r="I950" s="170"/>
      <c r="L950" s="166"/>
      <c r="M950" s="171"/>
      <c r="N950" s="172"/>
      <c r="O950" s="172"/>
      <c r="P950" s="172"/>
      <c r="Q950" s="172"/>
      <c r="R950" s="172"/>
      <c r="S950" s="172"/>
      <c r="T950" s="173"/>
      <c r="AT950" s="167" t="s">
        <v>150</v>
      </c>
      <c r="AU950" s="167" t="s">
        <v>141</v>
      </c>
      <c r="AV950" s="13" t="s">
        <v>141</v>
      </c>
      <c r="AW950" s="13" t="s">
        <v>36</v>
      </c>
      <c r="AX950" s="13" t="s">
        <v>75</v>
      </c>
      <c r="AY950" s="167" t="s">
        <v>134</v>
      </c>
    </row>
    <row r="951" spans="1:65" s="13" customFormat="1" ht="11.25">
      <c r="B951" s="166"/>
      <c r="D951" s="162" t="s">
        <v>150</v>
      </c>
      <c r="E951" s="167" t="s">
        <v>3</v>
      </c>
      <c r="F951" s="168" t="s">
        <v>1116</v>
      </c>
      <c r="H951" s="169">
        <v>5.5</v>
      </c>
      <c r="I951" s="170"/>
      <c r="L951" s="166"/>
      <c r="M951" s="171"/>
      <c r="N951" s="172"/>
      <c r="O951" s="172"/>
      <c r="P951" s="172"/>
      <c r="Q951" s="172"/>
      <c r="R951" s="172"/>
      <c r="S951" s="172"/>
      <c r="T951" s="173"/>
      <c r="AT951" s="167" t="s">
        <v>150</v>
      </c>
      <c r="AU951" s="167" t="s">
        <v>141</v>
      </c>
      <c r="AV951" s="13" t="s">
        <v>141</v>
      </c>
      <c r="AW951" s="13" t="s">
        <v>36</v>
      </c>
      <c r="AX951" s="13" t="s">
        <v>75</v>
      </c>
      <c r="AY951" s="167" t="s">
        <v>134</v>
      </c>
    </row>
    <row r="952" spans="1:65" s="13" customFormat="1" ht="11.25">
      <c r="B952" s="166"/>
      <c r="D952" s="162" t="s">
        <v>150</v>
      </c>
      <c r="E952" s="167" t="s">
        <v>3</v>
      </c>
      <c r="F952" s="168" t="s">
        <v>1117</v>
      </c>
      <c r="H952" s="169">
        <v>6</v>
      </c>
      <c r="I952" s="170"/>
      <c r="L952" s="166"/>
      <c r="M952" s="171"/>
      <c r="N952" s="172"/>
      <c r="O952" s="172"/>
      <c r="P952" s="172"/>
      <c r="Q952" s="172"/>
      <c r="R952" s="172"/>
      <c r="S952" s="172"/>
      <c r="T952" s="173"/>
      <c r="AT952" s="167" t="s">
        <v>150</v>
      </c>
      <c r="AU952" s="167" t="s">
        <v>141</v>
      </c>
      <c r="AV952" s="13" t="s">
        <v>141</v>
      </c>
      <c r="AW952" s="13" t="s">
        <v>36</v>
      </c>
      <c r="AX952" s="13" t="s">
        <v>75</v>
      </c>
      <c r="AY952" s="167" t="s">
        <v>134</v>
      </c>
    </row>
    <row r="953" spans="1:65" s="13" customFormat="1" ht="11.25">
      <c r="B953" s="166"/>
      <c r="D953" s="162" t="s">
        <v>150</v>
      </c>
      <c r="E953" s="167" t="s">
        <v>3</v>
      </c>
      <c r="F953" s="168" t="s">
        <v>1118</v>
      </c>
      <c r="H953" s="169">
        <v>8.1199999999999992</v>
      </c>
      <c r="I953" s="170"/>
      <c r="L953" s="166"/>
      <c r="M953" s="171"/>
      <c r="N953" s="172"/>
      <c r="O953" s="172"/>
      <c r="P953" s="172"/>
      <c r="Q953" s="172"/>
      <c r="R953" s="172"/>
      <c r="S953" s="172"/>
      <c r="T953" s="173"/>
      <c r="AT953" s="167" t="s">
        <v>150</v>
      </c>
      <c r="AU953" s="167" t="s">
        <v>141</v>
      </c>
      <c r="AV953" s="13" t="s">
        <v>141</v>
      </c>
      <c r="AW953" s="13" t="s">
        <v>36</v>
      </c>
      <c r="AX953" s="13" t="s">
        <v>75</v>
      </c>
      <c r="AY953" s="167" t="s">
        <v>134</v>
      </c>
    </row>
    <row r="954" spans="1:65" s="13" customFormat="1" ht="11.25">
      <c r="B954" s="166"/>
      <c r="D954" s="162" t="s">
        <v>150</v>
      </c>
      <c r="E954" s="167" t="s">
        <v>3</v>
      </c>
      <c r="F954" s="168" t="s">
        <v>1119</v>
      </c>
      <c r="H954" s="169">
        <v>11.52</v>
      </c>
      <c r="I954" s="170"/>
      <c r="L954" s="166"/>
      <c r="M954" s="171"/>
      <c r="N954" s="172"/>
      <c r="O954" s="172"/>
      <c r="P954" s="172"/>
      <c r="Q954" s="172"/>
      <c r="R954" s="172"/>
      <c r="S954" s="172"/>
      <c r="T954" s="173"/>
      <c r="AT954" s="167" t="s">
        <v>150</v>
      </c>
      <c r="AU954" s="167" t="s">
        <v>141</v>
      </c>
      <c r="AV954" s="13" t="s">
        <v>141</v>
      </c>
      <c r="AW954" s="13" t="s">
        <v>36</v>
      </c>
      <c r="AX954" s="13" t="s">
        <v>75</v>
      </c>
      <c r="AY954" s="167" t="s">
        <v>134</v>
      </c>
    </row>
    <row r="955" spans="1:65" s="14" customFormat="1" ht="11.25">
      <c r="B955" s="174"/>
      <c r="D955" s="162" t="s">
        <v>150</v>
      </c>
      <c r="E955" s="175" t="s">
        <v>3</v>
      </c>
      <c r="F955" s="176" t="s">
        <v>154</v>
      </c>
      <c r="H955" s="177">
        <v>103.681</v>
      </c>
      <c r="I955" s="178"/>
      <c r="L955" s="174"/>
      <c r="M955" s="179"/>
      <c r="N955" s="180"/>
      <c r="O955" s="180"/>
      <c r="P955" s="180"/>
      <c r="Q955" s="180"/>
      <c r="R955" s="180"/>
      <c r="S955" s="180"/>
      <c r="T955" s="181"/>
      <c r="AT955" s="175" t="s">
        <v>150</v>
      </c>
      <c r="AU955" s="175" t="s">
        <v>141</v>
      </c>
      <c r="AV955" s="14" t="s">
        <v>140</v>
      </c>
      <c r="AW955" s="14" t="s">
        <v>36</v>
      </c>
      <c r="AX955" s="14" t="s">
        <v>22</v>
      </c>
      <c r="AY955" s="175" t="s">
        <v>134</v>
      </c>
    </row>
    <row r="956" spans="1:65" s="2" customFormat="1" ht="16.5" customHeight="1">
      <c r="A956" s="33"/>
      <c r="B956" s="148"/>
      <c r="C956" s="189" t="s">
        <v>1120</v>
      </c>
      <c r="D956" s="189" t="s">
        <v>459</v>
      </c>
      <c r="E956" s="190" t="s">
        <v>1096</v>
      </c>
      <c r="F956" s="191" t="s">
        <v>1097</v>
      </c>
      <c r="G956" s="192" t="s">
        <v>183</v>
      </c>
      <c r="H956" s="193">
        <v>105.755</v>
      </c>
      <c r="I956" s="194"/>
      <c r="J956" s="195">
        <f>ROUND(I956*H956,2)</f>
        <v>0</v>
      </c>
      <c r="K956" s="191" t="s">
        <v>3</v>
      </c>
      <c r="L956" s="196"/>
      <c r="M956" s="197" t="s">
        <v>3</v>
      </c>
      <c r="N956" s="198" t="s">
        <v>47</v>
      </c>
      <c r="O956" s="54"/>
      <c r="P956" s="158">
        <f>O956*H956</f>
        <v>0</v>
      </c>
      <c r="Q956" s="158">
        <v>1.75E-3</v>
      </c>
      <c r="R956" s="158">
        <f>Q956*H956</f>
        <v>0.18507124999999999</v>
      </c>
      <c r="S956" s="158">
        <v>0</v>
      </c>
      <c r="T956" s="159">
        <f>S956*H956</f>
        <v>0</v>
      </c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R956" s="160" t="s">
        <v>377</v>
      </c>
      <c r="AT956" s="160" t="s">
        <v>459</v>
      </c>
      <c r="AU956" s="160" t="s">
        <v>141</v>
      </c>
      <c r="AY956" s="18" t="s">
        <v>134</v>
      </c>
      <c r="BE956" s="161">
        <f>IF(N956="základní",J956,0)</f>
        <v>0</v>
      </c>
      <c r="BF956" s="161">
        <f>IF(N956="snížená",J956,0)</f>
        <v>0</v>
      </c>
      <c r="BG956" s="161">
        <f>IF(N956="zákl. přenesená",J956,0)</f>
        <v>0</v>
      </c>
      <c r="BH956" s="161">
        <f>IF(N956="sníž. přenesená",J956,0)</f>
        <v>0</v>
      </c>
      <c r="BI956" s="161">
        <f>IF(N956="nulová",J956,0)</f>
        <v>0</v>
      </c>
      <c r="BJ956" s="18" t="s">
        <v>141</v>
      </c>
      <c r="BK956" s="161">
        <f>ROUND(I956*H956,2)</f>
        <v>0</v>
      </c>
      <c r="BL956" s="18" t="s">
        <v>250</v>
      </c>
      <c r="BM956" s="160" t="s">
        <v>1121</v>
      </c>
    </row>
    <row r="957" spans="1:65" s="13" customFormat="1" ht="11.25">
      <c r="B957" s="166"/>
      <c r="D957" s="162" t="s">
        <v>150</v>
      </c>
      <c r="E957" s="167" t="s">
        <v>3</v>
      </c>
      <c r="F957" s="168" t="s">
        <v>1122</v>
      </c>
      <c r="H957" s="169">
        <v>105.755</v>
      </c>
      <c r="I957" s="170"/>
      <c r="L957" s="166"/>
      <c r="M957" s="171"/>
      <c r="N957" s="172"/>
      <c r="O957" s="172"/>
      <c r="P957" s="172"/>
      <c r="Q957" s="172"/>
      <c r="R957" s="172"/>
      <c r="S957" s="172"/>
      <c r="T957" s="173"/>
      <c r="AT957" s="167" t="s">
        <v>150</v>
      </c>
      <c r="AU957" s="167" t="s">
        <v>141</v>
      </c>
      <c r="AV957" s="13" t="s">
        <v>141</v>
      </c>
      <c r="AW957" s="13" t="s">
        <v>36</v>
      </c>
      <c r="AX957" s="13" t="s">
        <v>22</v>
      </c>
      <c r="AY957" s="167" t="s">
        <v>134</v>
      </c>
    </row>
    <row r="958" spans="1:65" s="2" customFormat="1" ht="24" customHeight="1">
      <c r="A958" s="33"/>
      <c r="B958" s="148"/>
      <c r="C958" s="149" t="s">
        <v>1123</v>
      </c>
      <c r="D958" s="149" t="s">
        <v>136</v>
      </c>
      <c r="E958" s="150" t="s">
        <v>1062</v>
      </c>
      <c r="F958" s="151" t="s">
        <v>1063</v>
      </c>
      <c r="G958" s="152" t="s">
        <v>183</v>
      </c>
      <c r="H958" s="153">
        <v>103.681</v>
      </c>
      <c r="I958" s="154"/>
      <c r="J958" s="155">
        <f>ROUND(I958*H958,2)</f>
        <v>0</v>
      </c>
      <c r="K958" s="151" t="s">
        <v>3</v>
      </c>
      <c r="L958" s="34"/>
      <c r="M958" s="156" t="s">
        <v>3</v>
      </c>
      <c r="N958" s="157" t="s">
        <v>47</v>
      </c>
      <c r="O958" s="54"/>
      <c r="P958" s="158">
        <f>O958*H958</f>
        <v>0</v>
      </c>
      <c r="Q958" s="158">
        <v>0</v>
      </c>
      <c r="R958" s="158">
        <f>Q958*H958</f>
        <v>0</v>
      </c>
      <c r="S958" s="158">
        <v>0</v>
      </c>
      <c r="T958" s="159">
        <f>S958*H958</f>
        <v>0</v>
      </c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R958" s="160" t="s">
        <v>250</v>
      </c>
      <c r="AT958" s="160" t="s">
        <v>136</v>
      </c>
      <c r="AU958" s="160" t="s">
        <v>141</v>
      </c>
      <c r="AY958" s="18" t="s">
        <v>134</v>
      </c>
      <c r="BE958" s="161">
        <f>IF(N958="základní",J958,0)</f>
        <v>0</v>
      </c>
      <c r="BF958" s="161">
        <f>IF(N958="snížená",J958,0)</f>
        <v>0</v>
      </c>
      <c r="BG958" s="161">
        <f>IF(N958="zákl. přenesená",J958,0)</f>
        <v>0</v>
      </c>
      <c r="BH958" s="161">
        <f>IF(N958="sníž. přenesená",J958,0)</f>
        <v>0</v>
      </c>
      <c r="BI958" s="161">
        <f>IF(N958="nulová",J958,0)</f>
        <v>0</v>
      </c>
      <c r="BJ958" s="18" t="s">
        <v>141</v>
      </c>
      <c r="BK958" s="161">
        <f>ROUND(I958*H958,2)</f>
        <v>0</v>
      </c>
      <c r="BL958" s="18" t="s">
        <v>250</v>
      </c>
      <c r="BM958" s="160" t="s">
        <v>1124</v>
      </c>
    </row>
    <row r="959" spans="1:65" s="13" customFormat="1" ht="11.25">
      <c r="B959" s="166"/>
      <c r="D959" s="162" t="s">
        <v>150</v>
      </c>
      <c r="E959" s="167" t="s">
        <v>3</v>
      </c>
      <c r="F959" s="168" t="s">
        <v>1125</v>
      </c>
      <c r="H959" s="169">
        <v>103.681</v>
      </c>
      <c r="I959" s="170"/>
      <c r="L959" s="166"/>
      <c r="M959" s="171"/>
      <c r="N959" s="172"/>
      <c r="O959" s="172"/>
      <c r="P959" s="172"/>
      <c r="Q959" s="172"/>
      <c r="R959" s="172"/>
      <c r="S959" s="172"/>
      <c r="T959" s="173"/>
      <c r="AT959" s="167" t="s">
        <v>150</v>
      </c>
      <c r="AU959" s="167" t="s">
        <v>141</v>
      </c>
      <c r="AV959" s="13" t="s">
        <v>141</v>
      </c>
      <c r="AW959" s="13" t="s">
        <v>36</v>
      </c>
      <c r="AX959" s="13" t="s">
        <v>22</v>
      </c>
      <c r="AY959" s="167" t="s">
        <v>134</v>
      </c>
    </row>
    <row r="960" spans="1:65" s="2" customFormat="1" ht="16.5" customHeight="1">
      <c r="A960" s="33"/>
      <c r="B960" s="148"/>
      <c r="C960" s="189" t="s">
        <v>1126</v>
      </c>
      <c r="D960" s="189" t="s">
        <v>459</v>
      </c>
      <c r="E960" s="190" t="s">
        <v>1057</v>
      </c>
      <c r="F960" s="191" t="s">
        <v>1058</v>
      </c>
      <c r="G960" s="192" t="s">
        <v>183</v>
      </c>
      <c r="H960" s="193">
        <v>108.86499999999999</v>
      </c>
      <c r="I960" s="194"/>
      <c r="J960" s="195">
        <f>ROUND(I960*H960,2)</f>
        <v>0</v>
      </c>
      <c r="K960" s="191" t="s">
        <v>3</v>
      </c>
      <c r="L960" s="196"/>
      <c r="M960" s="197" t="s">
        <v>3</v>
      </c>
      <c r="N960" s="198" t="s">
        <v>47</v>
      </c>
      <c r="O960" s="54"/>
      <c r="P960" s="158">
        <f>O960*H960</f>
        <v>0</v>
      </c>
      <c r="Q960" s="158">
        <v>1.7000000000000001E-4</v>
      </c>
      <c r="R960" s="158">
        <f>Q960*H960</f>
        <v>1.8507050000000001E-2</v>
      </c>
      <c r="S960" s="158">
        <v>0</v>
      </c>
      <c r="T960" s="159">
        <f>S960*H960</f>
        <v>0</v>
      </c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R960" s="160" t="s">
        <v>377</v>
      </c>
      <c r="AT960" s="160" t="s">
        <v>459</v>
      </c>
      <c r="AU960" s="160" t="s">
        <v>141</v>
      </c>
      <c r="AY960" s="18" t="s">
        <v>134</v>
      </c>
      <c r="BE960" s="161">
        <f>IF(N960="základní",J960,0)</f>
        <v>0</v>
      </c>
      <c r="BF960" s="161">
        <f>IF(N960="snížená",J960,0)</f>
        <v>0</v>
      </c>
      <c r="BG960" s="161">
        <f>IF(N960="zákl. přenesená",J960,0)</f>
        <v>0</v>
      </c>
      <c r="BH960" s="161">
        <f>IF(N960="sníž. přenesená",J960,0)</f>
        <v>0</v>
      </c>
      <c r="BI960" s="161">
        <f>IF(N960="nulová",J960,0)</f>
        <v>0</v>
      </c>
      <c r="BJ960" s="18" t="s">
        <v>141</v>
      </c>
      <c r="BK960" s="161">
        <f>ROUND(I960*H960,2)</f>
        <v>0</v>
      </c>
      <c r="BL960" s="18" t="s">
        <v>250</v>
      </c>
      <c r="BM960" s="160" t="s">
        <v>1127</v>
      </c>
    </row>
    <row r="961" spans="1:65" s="13" customFormat="1" ht="11.25">
      <c r="B961" s="166"/>
      <c r="D961" s="162" t="s">
        <v>150</v>
      </c>
      <c r="E961" s="167" t="s">
        <v>3</v>
      </c>
      <c r="F961" s="168" t="s">
        <v>1128</v>
      </c>
      <c r="H961" s="169">
        <v>108.86499999999999</v>
      </c>
      <c r="I961" s="170"/>
      <c r="L961" s="166"/>
      <c r="M961" s="171"/>
      <c r="N961" s="172"/>
      <c r="O961" s="172"/>
      <c r="P961" s="172"/>
      <c r="Q961" s="172"/>
      <c r="R961" s="172"/>
      <c r="S961" s="172"/>
      <c r="T961" s="173"/>
      <c r="AT961" s="167" t="s">
        <v>150</v>
      </c>
      <c r="AU961" s="167" t="s">
        <v>141</v>
      </c>
      <c r="AV961" s="13" t="s">
        <v>141</v>
      </c>
      <c r="AW961" s="13" t="s">
        <v>36</v>
      </c>
      <c r="AX961" s="13" t="s">
        <v>22</v>
      </c>
      <c r="AY961" s="167" t="s">
        <v>134</v>
      </c>
    </row>
    <row r="962" spans="1:65" s="2" customFormat="1" ht="24" customHeight="1">
      <c r="A962" s="33"/>
      <c r="B962" s="148"/>
      <c r="C962" s="149" t="s">
        <v>1129</v>
      </c>
      <c r="D962" s="149" t="s">
        <v>136</v>
      </c>
      <c r="E962" s="150" t="s">
        <v>1130</v>
      </c>
      <c r="F962" s="151" t="s">
        <v>1131</v>
      </c>
      <c r="G962" s="152" t="s">
        <v>183</v>
      </c>
      <c r="H962" s="153">
        <v>103.681</v>
      </c>
      <c r="I962" s="154"/>
      <c r="J962" s="155">
        <f>ROUND(I962*H962,2)</f>
        <v>0</v>
      </c>
      <c r="K962" s="151" t="s">
        <v>3</v>
      </c>
      <c r="L962" s="34"/>
      <c r="M962" s="156" t="s">
        <v>3</v>
      </c>
      <c r="N962" s="157" t="s">
        <v>47</v>
      </c>
      <c r="O962" s="54"/>
      <c r="P962" s="158">
        <f>O962*H962</f>
        <v>0</v>
      </c>
      <c r="Q962" s="158">
        <v>0</v>
      </c>
      <c r="R962" s="158">
        <f>Q962*H962</f>
        <v>0</v>
      </c>
      <c r="S962" s="158">
        <v>0</v>
      </c>
      <c r="T962" s="159">
        <f>S962*H962</f>
        <v>0</v>
      </c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R962" s="160" t="s">
        <v>250</v>
      </c>
      <c r="AT962" s="160" t="s">
        <v>136</v>
      </c>
      <c r="AU962" s="160" t="s">
        <v>141</v>
      </c>
      <c r="AY962" s="18" t="s">
        <v>134</v>
      </c>
      <c r="BE962" s="161">
        <f>IF(N962="základní",J962,0)</f>
        <v>0</v>
      </c>
      <c r="BF962" s="161">
        <f>IF(N962="snížená",J962,0)</f>
        <v>0</v>
      </c>
      <c r="BG962" s="161">
        <f>IF(N962="zákl. přenesená",J962,0)</f>
        <v>0</v>
      </c>
      <c r="BH962" s="161">
        <f>IF(N962="sníž. přenesená",J962,0)</f>
        <v>0</v>
      </c>
      <c r="BI962" s="161">
        <f>IF(N962="nulová",J962,0)</f>
        <v>0</v>
      </c>
      <c r="BJ962" s="18" t="s">
        <v>141</v>
      </c>
      <c r="BK962" s="161">
        <f>ROUND(I962*H962,2)</f>
        <v>0</v>
      </c>
      <c r="BL962" s="18" t="s">
        <v>250</v>
      </c>
      <c r="BM962" s="160" t="s">
        <v>1132</v>
      </c>
    </row>
    <row r="963" spans="1:65" s="15" customFormat="1" ht="11.25">
      <c r="B963" s="182"/>
      <c r="D963" s="162" t="s">
        <v>150</v>
      </c>
      <c r="E963" s="183" t="s">
        <v>3</v>
      </c>
      <c r="F963" s="184" t="s">
        <v>1110</v>
      </c>
      <c r="H963" s="183" t="s">
        <v>3</v>
      </c>
      <c r="I963" s="185"/>
      <c r="L963" s="182"/>
      <c r="M963" s="186"/>
      <c r="N963" s="187"/>
      <c r="O963" s="187"/>
      <c r="P963" s="187"/>
      <c r="Q963" s="187"/>
      <c r="R963" s="187"/>
      <c r="S963" s="187"/>
      <c r="T963" s="188"/>
      <c r="AT963" s="183" t="s">
        <v>150</v>
      </c>
      <c r="AU963" s="183" t="s">
        <v>141</v>
      </c>
      <c r="AV963" s="15" t="s">
        <v>22</v>
      </c>
      <c r="AW963" s="15" t="s">
        <v>36</v>
      </c>
      <c r="AX963" s="15" t="s">
        <v>75</v>
      </c>
      <c r="AY963" s="183" t="s">
        <v>134</v>
      </c>
    </row>
    <row r="964" spans="1:65" s="15" customFormat="1" ht="11.25">
      <c r="B964" s="182"/>
      <c r="D964" s="162" t="s">
        <v>150</v>
      </c>
      <c r="E964" s="183" t="s">
        <v>3</v>
      </c>
      <c r="F964" s="184" t="s">
        <v>1111</v>
      </c>
      <c r="H964" s="183" t="s">
        <v>3</v>
      </c>
      <c r="I964" s="185"/>
      <c r="L964" s="182"/>
      <c r="M964" s="186"/>
      <c r="N964" s="187"/>
      <c r="O964" s="187"/>
      <c r="P964" s="187"/>
      <c r="Q964" s="187"/>
      <c r="R964" s="187"/>
      <c r="S964" s="187"/>
      <c r="T964" s="188"/>
      <c r="AT964" s="183" t="s">
        <v>150</v>
      </c>
      <c r="AU964" s="183" t="s">
        <v>141</v>
      </c>
      <c r="AV964" s="15" t="s">
        <v>22</v>
      </c>
      <c r="AW964" s="15" t="s">
        <v>36</v>
      </c>
      <c r="AX964" s="15" t="s">
        <v>75</v>
      </c>
      <c r="AY964" s="183" t="s">
        <v>134</v>
      </c>
    </row>
    <row r="965" spans="1:65" s="13" customFormat="1" ht="11.25">
      <c r="B965" s="166"/>
      <c r="D965" s="162" t="s">
        <v>150</v>
      </c>
      <c r="E965" s="167" t="s">
        <v>3</v>
      </c>
      <c r="F965" s="168" t="s">
        <v>1112</v>
      </c>
      <c r="H965" s="169">
        <v>27.608000000000001</v>
      </c>
      <c r="I965" s="170"/>
      <c r="L965" s="166"/>
      <c r="M965" s="171"/>
      <c r="N965" s="172"/>
      <c r="O965" s="172"/>
      <c r="P965" s="172"/>
      <c r="Q965" s="172"/>
      <c r="R965" s="172"/>
      <c r="S965" s="172"/>
      <c r="T965" s="173"/>
      <c r="AT965" s="167" t="s">
        <v>150</v>
      </c>
      <c r="AU965" s="167" t="s">
        <v>141</v>
      </c>
      <c r="AV965" s="13" t="s">
        <v>141</v>
      </c>
      <c r="AW965" s="13" t="s">
        <v>36</v>
      </c>
      <c r="AX965" s="13" t="s">
        <v>75</v>
      </c>
      <c r="AY965" s="167" t="s">
        <v>134</v>
      </c>
    </row>
    <row r="966" spans="1:65" s="13" customFormat="1" ht="11.25">
      <c r="B966" s="166"/>
      <c r="D966" s="162" t="s">
        <v>150</v>
      </c>
      <c r="E966" s="167" t="s">
        <v>3</v>
      </c>
      <c r="F966" s="168" t="s">
        <v>1113</v>
      </c>
      <c r="H966" s="169">
        <v>8.0250000000000004</v>
      </c>
      <c r="I966" s="170"/>
      <c r="L966" s="166"/>
      <c r="M966" s="171"/>
      <c r="N966" s="172"/>
      <c r="O966" s="172"/>
      <c r="P966" s="172"/>
      <c r="Q966" s="172"/>
      <c r="R966" s="172"/>
      <c r="S966" s="172"/>
      <c r="T966" s="173"/>
      <c r="AT966" s="167" t="s">
        <v>150</v>
      </c>
      <c r="AU966" s="167" t="s">
        <v>141</v>
      </c>
      <c r="AV966" s="13" t="s">
        <v>141</v>
      </c>
      <c r="AW966" s="13" t="s">
        <v>36</v>
      </c>
      <c r="AX966" s="13" t="s">
        <v>75</v>
      </c>
      <c r="AY966" s="167" t="s">
        <v>134</v>
      </c>
    </row>
    <row r="967" spans="1:65" s="13" customFormat="1" ht="11.25">
      <c r="B967" s="166"/>
      <c r="D967" s="162" t="s">
        <v>150</v>
      </c>
      <c r="E967" s="167" t="s">
        <v>3</v>
      </c>
      <c r="F967" s="168" t="s">
        <v>1114</v>
      </c>
      <c r="H967" s="169">
        <v>7.6950000000000003</v>
      </c>
      <c r="I967" s="170"/>
      <c r="L967" s="166"/>
      <c r="M967" s="171"/>
      <c r="N967" s="172"/>
      <c r="O967" s="172"/>
      <c r="P967" s="172"/>
      <c r="Q967" s="172"/>
      <c r="R967" s="172"/>
      <c r="S967" s="172"/>
      <c r="T967" s="173"/>
      <c r="AT967" s="167" t="s">
        <v>150</v>
      </c>
      <c r="AU967" s="167" t="s">
        <v>141</v>
      </c>
      <c r="AV967" s="13" t="s">
        <v>141</v>
      </c>
      <c r="AW967" s="13" t="s">
        <v>36</v>
      </c>
      <c r="AX967" s="13" t="s">
        <v>75</v>
      </c>
      <c r="AY967" s="167" t="s">
        <v>134</v>
      </c>
    </row>
    <row r="968" spans="1:65" s="13" customFormat="1" ht="11.25">
      <c r="B968" s="166"/>
      <c r="D968" s="162" t="s">
        <v>150</v>
      </c>
      <c r="E968" s="167" t="s">
        <v>3</v>
      </c>
      <c r="F968" s="168" t="s">
        <v>1115</v>
      </c>
      <c r="H968" s="169">
        <v>29.213000000000001</v>
      </c>
      <c r="I968" s="170"/>
      <c r="L968" s="166"/>
      <c r="M968" s="171"/>
      <c r="N968" s="172"/>
      <c r="O968" s="172"/>
      <c r="P968" s="172"/>
      <c r="Q968" s="172"/>
      <c r="R968" s="172"/>
      <c r="S968" s="172"/>
      <c r="T968" s="173"/>
      <c r="AT968" s="167" t="s">
        <v>150</v>
      </c>
      <c r="AU968" s="167" t="s">
        <v>141</v>
      </c>
      <c r="AV968" s="13" t="s">
        <v>141</v>
      </c>
      <c r="AW968" s="13" t="s">
        <v>36</v>
      </c>
      <c r="AX968" s="13" t="s">
        <v>75</v>
      </c>
      <c r="AY968" s="167" t="s">
        <v>134</v>
      </c>
    </row>
    <row r="969" spans="1:65" s="13" customFormat="1" ht="11.25">
      <c r="B969" s="166"/>
      <c r="D969" s="162" t="s">
        <v>150</v>
      </c>
      <c r="E969" s="167" t="s">
        <v>3</v>
      </c>
      <c r="F969" s="168" t="s">
        <v>1116</v>
      </c>
      <c r="H969" s="169">
        <v>5.5</v>
      </c>
      <c r="I969" s="170"/>
      <c r="L969" s="166"/>
      <c r="M969" s="171"/>
      <c r="N969" s="172"/>
      <c r="O969" s="172"/>
      <c r="P969" s="172"/>
      <c r="Q969" s="172"/>
      <c r="R969" s="172"/>
      <c r="S969" s="172"/>
      <c r="T969" s="173"/>
      <c r="AT969" s="167" t="s">
        <v>150</v>
      </c>
      <c r="AU969" s="167" t="s">
        <v>141</v>
      </c>
      <c r="AV969" s="13" t="s">
        <v>141</v>
      </c>
      <c r="AW969" s="13" t="s">
        <v>36</v>
      </c>
      <c r="AX969" s="13" t="s">
        <v>75</v>
      </c>
      <c r="AY969" s="167" t="s">
        <v>134</v>
      </c>
    </row>
    <row r="970" spans="1:65" s="13" customFormat="1" ht="11.25">
      <c r="B970" s="166"/>
      <c r="D970" s="162" t="s">
        <v>150</v>
      </c>
      <c r="E970" s="167" t="s">
        <v>3</v>
      </c>
      <c r="F970" s="168" t="s">
        <v>1117</v>
      </c>
      <c r="H970" s="169">
        <v>6</v>
      </c>
      <c r="I970" s="170"/>
      <c r="L970" s="166"/>
      <c r="M970" s="171"/>
      <c r="N970" s="172"/>
      <c r="O970" s="172"/>
      <c r="P970" s="172"/>
      <c r="Q970" s="172"/>
      <c r="R970" s="172"/>
      <c r="S970" s="172"/>
      <c r="T970" s="173"/>
      <c r="AT970" s="167" t="s">
        <v>150</v>
      </c>
      <c r="AU970" s="167" t="s">
        <v>141</v>
      </c>
      <c r="AV970" s="13" t="s">
        <v>141</v>
      </c>
      <c r="AW970" s="13" t="s">
        <v>36</v>
      </c>
      <c r="AX970" s="13" t="s">
        <v>75</v>
      </c>
      <c r="AY970" s="167" t="s">
        <v>134</v>
      </c>
    </row>
    <row r="971" spans="1:65" s="13" customFormat="1" ht="11.25">
      <c r="B971" s="166"/>
      <c r="D971" s="162" t="s">
        <v>150</v>
      </c>
      <c r="E971" s="167" t="s">
        <v>3</v>
      </c>
      <c r="F971" s="168" t="s">
        <v>1118</v>
      </c>
      <c r="H971" s="169">
        <v>8.1199999999999992</v>
      </c>
      <c r="I971" s="170"/>
      <c r="L971" s="166"/>
      <c r="M971" s="171"/>
      <c r="N971" s="172"/>
      <c r="O971" s="172"/>
      <c r="P971" s="172"/>
      <c r="Q971" s="172"/>
      <c r="R971" s="172"/>
      <c r="S971" s="172"/>
      <c r="T971" s="173"/>
      <c r="AT971" s="167" t="s">
        <v>150</v>
      </c>
      <c r="AU971" s="167" t="s">
        <v>141</v>
      </c>
      <c r="AV971" s="13" t="s">
        <v>141</v>
      </c>
      <c r="AW971" s="13" t="s">
        <v>36</v>
      </c>
      <c r="AX971" s="13" t="s">
        <v>75</v>
      </c>
      <c r="AY971" s="167" t="s">
        <v>134</v>
      </c>
    </row>
    <row r="972" spans="1:65" s="13" customFormat="1" ht="11.25">
      <c r="B972" s="166"/>
      <c r="D972" s="162" t="s">
        <v>150</v>
      </c>
      <c r="E972" s="167" t="s">
        <v>3</v>
      </c>
      <c r="F972" s="168" t="s">
        <v>1119</v>
      </c>
      <c r="H972" s="169">
        <v>11.52</v>
      </c>
      <c r="I972" s="170"/>
      <c r="L972" s="166"/>
      <c r="M972" s="171"/>
      <c r="N972" s="172"/>
      <c r="O972" s="172"/>
      <c r="P972" s="172"/>
      <c r="Q972" s="172"/>
      <c r="R972" s="172"/>
      <c r="S972" s="172"/>
      <c r="T972" s="173"/>
      <c r="AT972" s="167" t="s">
        <v>150</v>
      </c>
      <c r="AU972" s="167" t="s">
        <v>141</v>
      </c>
      <c r="AV972" s="13" t="s">
        <v>141</v>
      </c>
      <c r="AW972" s="13" t="s">
        <v>36</v>
      </c>
      <c r="AX972" s="13" t="s">
        <v>75</v>
      </c>
      <c r="AY972" s="167" t="s">
        <v>134</v>
      </c>
    </row>
    <row r="973" spans="1:65" s="14" customFormat="1" ht="11.25">
      <c r="B973" s="174"/>
      <c r="D973" s="162" t="s">
        <v>150</v>
      </c>
      <c r="E973" s="175" t="s">
        <v>3</v>
      </c>
      <c r="F973" s="176" t="s">
        <v>154</v>
      </c>
      <c r="H973" s="177">
        <v>103.681</v>
      </c>
      <c r="I973" s="178"/>
      <c r="L973" s="174"/>
      <c r="M973" s="179"/>
      <c r="N973" s="180"/>
      <c r="O973" s="180"/>
      <c r="P973" s="180"/>
      <c r="Q973" s="180"/>
      <c r="R973" s="180"/>
      <c r="S973" s="180"/>
      <c r="T973" s="181"/>
      <c r="AT973" s="175" t="s">
        <v>150</v>
      </c>
      <c r="AU973" s="175" t="s">
        <v>141</v>
      </c>
      <c r="AV973" s="14" t="s">
        <v>140</v>
      </c>
      <c r="AW973" s="14" t="s">
        <v>36</v>
      </c>
      <c r="AX973" s="14" t="s">
        <v>22</v>
      </c>
      <c r="AY973" s="175" t="s">
        <v>134</v>
      </c>
    </row>
    <row r="974" spans="1:65" s="2" customFormat="1" ht="16.5" customHeight="1">
      <c r="A974" s="33"/>
      <c r="B974" s="148"/>
      <c r="C974" s="149" t="s">
        <v>1133</v>
      </c>
      <c r="D974" s="149" t="s">
        <v>136</v>
      </c>
      <c r="E974" s="150" t="s">
        <v>1134</v>
      </c>
      <c r="F974" s="151" t="s">
        <v>1135</v>
      </c>
      <c r="G974" s="152" t="s">
        <v>183</v>
      </c>
      <c r="H974" s="153">
        <v>103.681</v>
      </c>
      <c r="I974" s="154"/>
      <c r="J974" s="155">
        <f>ROUND(I974*H974,2)</f>
        <v>0</v>
      </c>
      <c r="K974" s="151" t="s">
        <v>3</v>
      </c>
      <c r="L974" s="34"/>
      <c r="M974" s="156" t="s">
        <v>3</v>
      </c>
      <c r="N974" s="157" t="s">
        <v>47</v>
      </c>
      <c r="O974" s="54"/>
      <c r="P974" s="158">
        <f>O974*H974</f>
        <v>0</v>
      </c>
      <c r="Q974" s="158">
        <v>0</v>
      </c>
      <c r="R974" s="158">
        <f>Q974*H974</f>
        <v>0</v>
      </c>
      <c r="S974" s="158">
        <v>0</v>
      </c>
      <c r="T974" s="159">
        <f>S974*H974</f>
        <v>0</v>
      </c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R974" s="160" t="s">
        <v>250</v>
      </c>
      <c r="AT974" s="160" t="s">
        <v>136</v>
      </c>
      <c r="AU974" s="160" t="s">
        <v>141</v>
      </c>
      <c r="AY974" s="18" t="s">
        <v>134</v>
      </c>
      <c r="BE974" s="161">
        <f>IF(N974="základní",J974,0)</f>
        <v>0</v>
      </c>
      <c r="BF974" s="161">
        <f>IF(N974="snížená",J974,0)</f>
        <v>0</v>
      </c>
      <c r="BG974" s="161">
        <f>IF(N974="zákl. přenesená",J974,0)</f>
        <v>0</v>
      </c>
      <c r="BH974" s="161">
        <f>IF(N974="sníž. přenesená",J974,0)</f>
        <v>0</v>
      </c>
      <c r="BI974" s="161">
        <f>IF(N974="nulová",J974,0)</f>
        <v>0</v>
      </c>
      <c r="BJ974" s="18" t="s">
        <v>141</v>
      </c>
      <c r="BK974" s="161">
        <f>ROUND(I974*H974,2)</f>
        <v>0</v>
      </c>
      <c r="BL974" s="18" t="s">
        <v>250</v>
      </c>
      <c r="BM974" s="160" t="s">
        <v>1136</v>
      </c>
    </row>
    <row r="975" spans="1:65" s="15" customFormat="1" ht="11.25">
      <c r="B975" s="182"/>
      <c r="D975" s="162" t="s">
        <v>150</v>
      </c>
      <c r="E975" s="183" t="s">
        <v>3</v>
      </c>
      <c r="F975" s="184" t="s">
        <v>1137</v>
      </c>
      <c r="H975" s="183" t="s">
        <v>3</v>
      </c>
      <c r="I975" s="185"/>
      <c r="L975" s="182"/>
      <c r="M975" s="186"/>
      <c r="N975" s="187"/>
      <c r="O975" s="187"/>
      <c r="P975" s="187"/>
      <c r="Q975" s="187"/>
      <c r="R975" s="187"/>
      <c r="S975" s="187"/>
      <c r="T975" s="188"/>
      <c r="AT975" s="183" t="s">
        <v>150</v>
      </c>
      <c r="AU975" s="183" t="s">
        <v>141</v>
      </c>
      <c r="AV975" s="15" t="s">
        <v>22</v>
      </c>
      <c r="AW975" s="15" t="s">
        <v>36</v>
      </c>
      <c r="AX975" s="15" t="s">
        <v>75</v>
      </c>
      <c r="AY975" s="183" t="s">
        <v>134</v>
      </c>
    </row>
    <row r="976" spans="1:65" s="15" customFormat="1" ht="11.25">
      <c r="B976" s="182"/>
      <c r="D976" s="162" t="s">
        <v>150</v>
      </c>
      <c r="E976" s="183" t="s">
        <v>3</v>
      </c>
      <c r="F976" s="184" t="s">
        <v>1110</v>
      </c>
      <c r="H976" s="183" t="s">
        <v>3</v>
      </c>
      <c r="I976" s="185"/>
      <c r="L976" s="182"/>
      <c r="M976" s="186"/>
      <c r="N976" s="187"/>
      <c r="O976" s="187"/>
      <c r="P976" s="187"/>
      <c r="Q976" s="187"/>
      <c r="R976" s="187"/>
      <c r="S976" s="187"/>
      <c r="T976" s="188"/>
      <c r="AT976" s="183" t="s">
        <v>150</v>
      </c>
      <c r="AU976" s="183" t="s">
        <v>141</v>
      </c>
      <c r="AV976" s="15" t="s">
        <v>22</v>
      </c>
      <c r="AW976" s="15" t="s">
        <v>36</v>
      </c>
      <c r="AX976" s="15" t="s">
        <v>75</v>
      </c>
      <c r="AY976" s="183" t="s">
        <v>134</v>
      </c>
    </row>
    <row r="977" spans="1:65" s="15" customFormat="1" ht="11.25">
      <c r="B977" s="182"/>
      <c r="D977" s="162" t="s">
        <v>150</v>
      </c>
      <c r="E977" s="183" t="s">
        <v>3</v>
      </c>
      <c r="F977" s="184" t="s">
        <v>1111</v>
      </c>
      <c r="H977" s="183" t="s">
        <v>3</v>
      </c>
      <c r="I977" s="185"/>
      <c r="L977" s="182"/>
      <c r="M977" s="186"/>
      <c r="N977" s="187"/>
      <c r="O977" s="187"/>
      <c r="P977" s="187"/>
      <c r="Q977" s="187"/>
      <c r="R977" s="187"/>
      <c r="S977" s="187"/>
      <c r="T977" s="188"/>
      <c r="AT977" s="183" t="s">
        <v>150</v>
      </c>
      <c r="AU977" s="183" t="s">
        <v>141</v>
      </c>
      <c r="AV977" s="15" t="s">
        <v>22</v>
      </c>
      <c r="AW977" s="15" t="s">
        <v>36</v>
      </c>
      <c r="AX977" s="15" t="s">
        <v>75</v>
      </c>
      <c r="AY977" s="183" t="s">
        <v>134</v>
      </c>
    </row>
    <row r="978" spans="1:65" s="13" customFormat="1" ht="11.25">
      <c r="B978" s="166"/>
      <c r="D978" s="162" t="s">
        <v>150</v>
      </c>
      <c r="E978" s="167" t="s">
        <v>3</v>
      </c>
      <c r="F978" s="168" t="s">
        <v>1112</v>
      </c>
      <c r="H978" s="169">
        <v>27.608000000000001</v>
      </c>
      <c r="I978" s="170"/>
      <c r="L978" s="166"/>
      <c r="M978" s="171"/>
      <c r="N978" s="172"/>
      <c r="O978" s="172"/>
      <c r="P978" s="172"/>
      <c r="Q978" s="172"/>
      <c r="R978" s="172"/>
      <c r="S978" s="172"/>
      <c r="T978" s="173"/>
      <c r="AT978" s="167" t="s">
        <v>150</v>
      </c>
      <c r="AU978" s="167" t="s">
        <v>141</v>
      </c>
      <c r="AV978" s="13" t="s">
        <v>141</v>
      </c>
      <c r="AW978" s="13" t="s">
        <v>36</v>
      </c>
      <c r="AX978" s="13" t="s">
        <v>75</v>
      </c>
      <c r="AY978" s="167" t="s">
        <v>134</v>
      </c>
    </row>
    <row r="979" spans="1:65" s="13" customFormat="1" ht="11.25">
      <c r="B979" s="166"/>
      <c r="D979" s="162" t="s">
        <v>150</v>
      </c>
      <c r="E979" s="167" t="s">
        <v>3</v>
      </c>
      <c r="F979" s="168" t="s">
        <v>1113</v>
      </c>
      <c r="H979" s="169">
        <v>8.0250000000000004</v>
      </c>
      <c r="I979" s="170"/>
      <c r="L979" s="166"/>
      <c r="M979" s="171"/>
      <c r="N979" s="172"/>
      <c r="O979" s="172"/>
      <c r="P979" s="172"/>
      <c r="Q979" s="172"/>
      <c r="R979" s="172"/>
      <c r="S979" s="172"/>
      <c r="T979" s="173"/>
      <c r="AT979" s="167" t="s">
        <v>150</v>
      </c>
      <c r="AU979" s="167" t="s">
        <v>141</v>
      </c>
      <c r="AV979" s="13" t="s">
        <v>141</v>
      </c>
      <c r="AW979" s="13" t="s">
        <v>36</v>
      </c>
      <c r="AX979" s="13" t="s">
        <v>75</v>
      </c>
      <c r="AY979" s="167" t="s">
        <v>134</v>
      </c>
    </row>
    <row r="980" spans="1:65" s="13" customFormat="1" ht="11.25">
      <c r="B980" s="166"/>
      <c r="D980" s="162" t="s">
        <v>150</v>
      </c>
      <c r="E980" s="167" t="s">
        <v>3</v>
      </c>
      <c r="F980" s="168" t="s">
        <v>1114</v>
      </c>
      <c r="H980" s="169">
        <v>7.6950000000000003</v>
      </c>
      <c r="I980" s="170"/>
      <c r="L980" s="166"/>
      <c r="M980" s="171"/>
      <c r="N980" s="172"/>
      <c r="O980" s="172"/>
      <c r="P980" s="172"/>
      <c r="Q980" s="172"/>
      <c r="R980" s="172"/>
      <c r="S980" s="172"/>
      <c r="T980" s="173"/>
      <c r="AT980" s="167" t="s">
        <v>150</v>
      </c>
      <c r="AU980" s="167" t="s">
        <v>141</v>
      </c>
      <c r="AV980" s="13" t="s">
        <v>141</v>
      </c>
      <c r="AW980" s="13" t="s">
        <v>36</v>
      </c>
      <c r="AX980" s="13" t="s">
        <v>75</v>
      </c>
      <c r="AY980" s="167" t="s">
        <v>134</v>
      </c>
    </row>
    <row r="981" spans="1:65" s="13" customFormat="1" ht="11.25">
      <c r="B981" s="166"/>
      <c r="D981" s="162" t="s">
        <v>150</v>
      </c>
      <c r="E981" s="167" t="s">
        <v>3</v>
      </c>
      <c r="F981" s="168" t="s">
        <v>1115</v>
      </c>
      <c r="H981" s="169">
        <v>29.213000000000001</v>
      </c>
      <c r="I981" s="170"/>
      <c r="L981" s="166"/>
      <c r="M981" s="171"/>
      <c r="N981" s="172"/>
      <c r="O981" s="172"/>
      <c r="P981" s="172"/>
      <c r="Q981" s="172"/>
      <c r="R981" s="172"/>
      <c r="S981" s="172"/>
      <c r="T981" s="173"/>
      <c r="AT981" s="167" t="s">
        <v>150</v>
      </c>
      <c r="AU981" s="167" t="s">
        <v>141</v>
      </c>
      <c r="AV981" s="13" t="s">
        <v>141</v>
      </c>
      <c r="AW981" s="13" t="s">
        <v>36</v>
      </c>
      <c r="AX981" s="13" t="s">
        <v>75</v>
      </c>
      <c r="AY981" s="167" t="s">
        <v>134</v>
      </c>
    </row>
    <row r="982" spans="1:65" s="13" customFormat="1" ht="11.25">
      <c r="B982" s="166"/>
      <c r="D982" s="162" t="s">
        <v>150</v>
      </c>
      <c r="E982" s="167" t="s">
        <v>3</v>
      </c>
      <c r="F982" s="168" t="s">
        <v>1116</v>
      </c>
      <c r="H982" s="169">
        <v>5.5</v>
      </c>
      <c r="I982" s="170"/>
      <c r="L982" s="166"/>
      <c r="M982" s="171"/>
      <c r="N982" s="172"/>
      <c r="O982" s="172"/>
      <c r="P982" s="172"/>
      <c r="Q982" s="172"/>
      <c r="R982" s="172"/>
      <c r="S982" s="172"/>
      <c r="T982" s="173"/>
      <c r="AT982" s="167" t="s">
        <v>150</v>
      </c>
      <c r="AU982" s="167" t="s">
        <v>141</v>
      </c>
      <c r="AV982" s="13" t="s">
        <v>141</v>
      </c>
      <c r="AW982" s="13" t="s">
        <v>36</v>
      </c>
      <c r="AX982" s="13" t="s">
        <v>75</v>
      </c>
      <c r="AY982" s="167" t="s">
        <v>134</v>
      </c>
    </row>
    <row r="983" spans="1:65" s="13" customFormat="1" ht="11.25">
      <c r="B983" s="166"/>
      <c r="D983" s="162" t="s">
        <v>150</v>
      </c>
      <c r="E983" s="167" t="s">
        <v>3</v>
      </c>
      <c r="F983" s="168" t="s">
        <v>1117</v>
      </c>
      <c r="H983" s="169">
        <v>6</v>
      </c>
      <c r="I983" s="170"/>
      <c r="L983" s="166"/>
      <c r="M983" s="171"/>
      <c r="N983" s="172"/>
      <c r="O983" s="172"/>
      <c r="P983" s="172"/>
      <c r="Q983" s="172"/>
      <c r="R983" s="172"/>
      <c r="S983" s="172"/>
      <c r="T983" s="173"/>
      <c r="AT983" s="167" t="s">
        <v>150</v>
      </c>
      <c r="AU983" s="167" t="s">
        <v>141</v>
      </c>
      <c r="AV983" s="13" t="s">
        <v>141</v>
      </c>
      <c r="AW983" s="13" t="s">
        <v>36</v>
      </c>
      <c r="AX983" s="13" t="s">
        <v>75</v>
      </c>
      <c r="AY983" s="167" t="s">
        <v>134</v>
      </c>
    </row>
    <row r="984" spans="1:65" s="13" customFormat="1" ht="11.25">
      <c r="B984" s="166"/>
      <c r="D984" s="162" t="s">
        <v>150</v>
      </c>
      <c r="E984" s="167" t="s">
        <v>3</v>
      </c>
      <c r="F984" s="168" t="s">
        <v>1118</v>
      </c>
      <c r="H984" s="169">
        <v>8.1199999999999992</v>
      </c>
      <c r="I984" s="170"/>
      <c r="L984" s="166"/>
      <c r="M984" s="171"/>
      <c r="N984" s="172"/>
      <c r="O984" s="172"/>
      <c r="P984" s="172"/>
      <c r="Q984" s="172"/>
      <c r="R984" s="172"/>
      <c r="S984" s="172"/>
      <c r="T984" s="173"/>
      <c r="AT984" s="167" t="s">
        <v>150</v>
      </c>
      <c r="AU984" s="167" t="s">
        <v>141</v>
      </c>
      <c r="AV984" s="13" t="s">
        <v>141</v>
      </c>
      <c r="AW984" s="13" t="s">
        <v>36</v>
      </c>
      <c r="AX984" s="13" t="s">
        <v>75</v>
      </c>
      <c r="AY984" s="167" t="s">
        <v>134</v>
      </c>
    </row>
    <row r="985" spans="1:65" s="13" customFormat="1" ht="11.25">
      <c r="B985" s="166"/>
      <c r="D985" s="162" t="s">
        <v>150</v>
      </c>
      <c r="E985" s="167" t="s">
        <v>3</v>
      </c>
      <c r="F985" s="168" t="s">
        <v>1119</v>
      </c>
      <c r="H985" s="169">
        <v>11.52</v>
      </c>
      <c r="I985" s="170"/>
      <c r="L985" s="166"/>
      <c r="M985" s="171"/>
      <c r="N985" s="172"/>
      <c r="O985" s="172"/>
      <c r="P985" s="172"/>
      <c r="Q985" s="172"/>
      <c r="R985" s="172"/>
      <c r="S985" s="172"/>
      <c r="T985" s="173"/>
      <c r="AT985" s="167" t="s">
        <v>150</v>
      </c>
      <c r="AU985" s="167" t="s">
        <v>141</v>
      </c>
      <c r="AV985" s="13" t="s">
        <v>141</v>
      </c>
      <c r="AW985" s="13" t="s">
        <v>36</v>
      </c>
      <c r="AX985" s="13" t="s">
        <v>75</v>
      </c>
      <c r="AY985" s="167" t="s">
        <v>134</v>
      </c>
    </row>
    <row r="986" spans="1:65" s="14" customFormat="1" ht="11.25">
      <c r="B986" s="174"/>
      <c r="D986" s="162" t="s">
        <v>150</v>
      </c>
      <c r="E986" s="175" t="s">
        <v>3</v>
      </c>
      <c r="F986" s="176" t="s">
        <v>154</v>
      </c>
      <c r="H986" s="177">
        <v>103.681</v>
      </c>
      <c r="I986" s="178"/>
      <c r="L986" s="174"/>
      <c r="M986" s="179"/>
      <c r="N986" s="180"/>
      <c r="O986" s="180"/>
      <c r="P986" s="180"/>
      <c r="Q986" s="180"/>
      <c r="R986" s="180"/>
      <c r="S986" s="180"/>
      <c r="T986" s="181"/>
      <c r="AT986" s="175" t="s">
        <v>150</v>
      </c>
      <c r="AU986" s="175" t="s">
        <v>141</v>
      </c>
      <c r="AV986" s="14" t="s">
        <v>140</v>
      </c>
      <c r="AW986" s="14" t="s">
        <v>36</v>
      </c>
      <c r="AX986" s="14" t="s">
        <v>22</v>
      </c>
      <c r="AY986" s="175" t="s">
        <v>134</v>
      </c>
    </row>
    <row r="987" spans="1:65" s="2" customFormat="1" ht="36" customHeight="1">
      <c r="A987" s="33"/>
      <c r="B987" s="148"/>
      <c r="C987" s="149" t="s">
        <v>1138</v>
      </c>
      <c r="D987" s="149" t="s">
        <v>136</v>
      </c>
      <c r="E987" s="150" t="s">
        <v>1139</v>
      </c>
      <c r="F987" s="151" t="s">
        <v>1140</v>
      </c>
      <c r="G987" s="152" t="s">
        <v>411</v>
      </c>
      <c r="H987" s="153">
        <v>7</v>
      </c>
      <c r="I987" s="154"/>
      <c r="J987" s="155">
        <f>ROUND(I987*H987,2)</f>
        <v>0</v>
      </c>
      <c r="K987" s="151" t="s">
        <v>3</v>
      </c>
      <c r="L987" s="34"/>
      <c r="M987" s="156" t="s">
        <v>3</v>
      </c>
      <c r="N987" s="157" t="s">
        <v>47</v>
      </c>
      <c r="O987" s="54"/>
      <c r="P987" s="158">
        <f>O987*H987</f>
        <v>0</v>
      </c>
      <c r="Q987" s="158">
        <v>0</v>
      </c>
      <c r="R987" s="158">
        <f>Q987*H987</f>
        <v>0</v>
      </c>
      <c r="S987" s="158">
        <v>0</v>
      </c>
      <c r="T987" s="159">
        <f>S987*H987</f>
        <v>0</v>
      </c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R987" s="160" t="s">
        <v>250</v>
      </c>
      <c r="AT987" s="160" t="s">
        <v>136</v>
      </c>
      <c r="AU987" s="160" t="s">
        <v>141</v>
      </c>
      <c r="AY987" s="18" t="s">
        <v>134</v>
      </c>
      <c r="BE987" s="161">
        <f>IF(N987="základní",J987,0)</f>
        <v>0</v>
      </c>
      <c r="BF987" s="161">
        <f>IF(N987="snížená",J987,0)</f>
        <v>0</v>
      </c>
      <c r="BG987" s="161">
        <f>IF(N987="zákl. přenesená",J987,0)</f>
        <v>0</v>
      </c>
      <c r="BH987" s="161">
        <f>IF(N987="sníž. přenesená",J987,0)</f>
        <v>0</v>
      </c>
      <c r="BI987" s="161">
        <f>IF(N987="nulová",J987,0)</f>
        <v>0</v>
      </c>
      <c r="BJ987" s="18" t="s">
        <v>141</v>
      </c>
      <c r="BK987" s="161">
        <f>ROUND(I987*H987,2)</f>
        <v>0</v>
      </c>
      <c r="BL987" s="18" t="s">
        <v>250</v>
      </c>
      <c r="BM987" s="160" t="s">
        <v>1141</v>
      </c>
    </row>
    <row r="988" spans="1:65" s="13" customFormat="1" ht="11.25">
      <c r="B988" s="166"/>
      <c r="D988" s="162" t="s">
        <v>150</v>
      </c>
      <c r="E988" s="167" t="s">
        <v>3</v>
      </c>
      <c r="F988" s="168" t="s">
        <v>1142</v>
      </c>
      <c r="H988" s="169">
        <v>7</v>
      </c>
      <c r="I988" s="170"/>
      <c r="L988" s="166"/>
      <c r="M988" s="171"/>
      <c r="N988" s="172"/>
      <c r="O988" s="172"/>
      <c r="P988" s="172"/>
      <c r="Q988" s="172"/>
      <c r="R988" s="172"/>
      <c r="S988" s="172"/>
      <c r="T988" s="173"/>
      <c r="AT988" s="167" t="s">
        <v>150</v>
      </c>
      <c r="AU988" s="167" t="s">
        <v>141</v>
      </c>
      <c r="AV988" s="13" t="s">
        <v>141</v>
      </c>
      <c r="AW988" s="13" t="s">
        <v>36</v>
      </c>
      <c r="AX988" s="13" t="s">
        <v>22</v>
      </c>
      <c r="AY988" s="167" t="s">
        <v>134</v>
      </c>
    </row>
    <row r="989" spans="1:65" s="2" customFormat="1" ht="16.5" customHeight="1">
      <c r="A989" s="33"/>
      <c r="B989" s="148"/>
      <c r="C989" s="149" t="s">
        <v>1143</v>
      </c>
      <c r="D989" s="149" t="s">
        <v>136</v>
      </c>
      <c r="E989" s="150" t="s">
        <v>1144</v>
      </c>
      <c r="F989" s="151" t="s">
        <v>1145</v>
      </c>
      <c r="G989" s="152" t="s">
        <v>1036</v>
      </c>
      <c r="H989" s="199"/>
      <c r="I989" s="154"/>
      <c r="J989" s="155">
        <f>ROUND(I989*H989,2)</f>
        <v>0</v>
      </c>
      <c r="K989" s="151" t="s">
        <v>146</v>
      </c>
      <c r="L989" s="34"/>
      <c r="M989" s="156" t="s">
        <v>3</v>
      </c>
      <c r="N989" s="157" t="s">
        <v>47</v>
      </c>
      <c r="O989" s="54"/>
      <c r="P989" s="158">
        <f>O989*H989</f>
        <v>0</v>
      </c>
      <c r="Q989" s="158">
        <v>0</v>
      </c>
      <c r="R989" s="158">
        <f>Q989*H989</f>
        <v>0</v>
      </c>
      <c r="S989" s="158">
        <v>0</v>
      </c>
      <c r="T989" s="159">
        <f>S989*H989</f>
        <v>0</v>
      </c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R989" s="160" t="s">
        <v>250</v>
      </c>
      <c r="AT989" s="160" t="s">
        <v>136</v>
      </c>
      <c r="AU989" s="160" t="s">
        <v>141</v>
      </c>
      <c r="AY989" s="18" t="s">
        <v>134</v>
      </c>
      <c r="BE989" s="161">
        <f>IF(N989="základní",J989,0)</f>
        <v>0</v>
      </c>
      <c r="BF989" s="161">
        <f>IF(N989="snížená",J989,0)</f>
        <v>0</v>
      </c>
      <c r="BG989" s="161">
        <f>IF(N989="zákl. přenesená",J989,0)</f>
        <v>0</v>
      </c>
      <c r="BH989" s="161">
        <f>IF(N989="sníž. přenesená",J989,0)</f>
        <v>0</v>
      </c>
      <c r="BI989" s="161">
        <f>IF(N989="nulová",J989,0)</f>
        <v>0</v>
      </c>
      <c r="BJ989" s="18" t="s">
        <v>141</v>
      </c>
      <c r="BK989" s="161">
        <f>ROUND(I989*H989,2)</f>
        <v>0</v>
      </c>
      <c r="BL989" s="18" t="s">
        <v>250</v>
      </c>
      <c r="BM989" s="160" t="s">
        <v>1146</v>
      </c>
    </row>
    <row r="990" spans="1:65" s="2" customFormat="1" ht="19.5">
      <c r="A990" s="33"/>
      <c r="B990" s="34"/>
      <c r="C990" s="33"/>
      <c r="D990" s="162" t="s">
        <v>148</v>
      </c>
      <c r="E990" s="33"/>
      <c r="F990" s="163" t="s">
        <v>1147</v>
      </c>
      <c r="G990" s="33"/>
      <c r="H990" s="33"/>
      <c r="I990" s="88"/>
      <c r="J990" s="33"/>
      <c r="K990" s="33"/>
      <c r="L990" s="34"/>
      <c r="M990" s="164"/>
      <c r="N990" s="165"/>
      <c r="O990" s="54"/>
      <c r="P990" s="54"/>
      <c r="Q990" s="54"/>
      <c r="R990" s="54"/>
      <c r="S990" s="54"/>
      <c r="T990" s="55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T990" s="18" t="s">
        <v>148</v>
      </c>
      <c r="AU990" s="18" t="s">
        <v>141</v>
      </c>
    </row>
    <row r="991" spans="1:65" s="12" customFormat="1" ht="22.9" customHeight="1">
      <c r="B991" s="135"/>
      <c r="D991" s="136" t="s">
        <v>74</v>
      </c>
      <c r="E991" s="146" t="s">
        <v>1148</v>
      </c>
      <c r="F991" s="146" t="s">
        <v>1149</v>
      </c>
      <c r="I991" s="138"/>
      <c r="J991" s="147">
        <f>BK991</f>
        <v>0</v>
      </c>
      <c r="L991" s="135"/>
      <c r="M991" s="140"/>
      <c r="N991" s="141"/>
      <c r="O991" s="141"/>
      <c r="P991" s="142">
        <f>SUM(P992:P1003)</f>
        <v>0</v>
      </c>
      <c r="Q991" s="141"/>
      <c r="R991" s="142">
        <f>SUM(R992:R1003)</f>
        <v>0.40753845</v>
      </c>
      <c r="S991" s="141"/>
      <c r="T991" s="143">
        <f>SUM(T992:T1003)</f>
        <v>0</v>
      </c>
      <c r="AR991" s="136" t="s">
        <v>141</v>
      </c>
      <c r="AT991" s="144" t="s">
        <v>74</v>
      </c>
      <c r="AU991" s="144" t="s">
        <v>22</v>
      </c>
      <c r="AY991" s="136" t="s">
        <v>134</v>
      </c>
      <c r="BK991" s="145">
        <f>SUM(BK992:BK1003)</f>
        <v>0</v>
      </c>
    </row>
    <row r="992" spans="1:65" s="2" customFormat="1" ht="16.5" customHeight="1">
      <c r="A992" s="33"/>
      <c r="B992" s="148"/>
      <c r="C992" s="149" t="s">
        <v>1150</v>
      </c>
      <c r="D992" s="149" t="s">
        <v>136</v>
      </c>
      <c r="E992" s="150" t="s">
        <v>1151</v>
      </c>
      <c r="F992" s="151" t="s">
        <v>1152</v>
      </c>
      <c r="G992" s="152" t="s">
        <v>183</v>
      </c>
      <c r="H992" s="153">
        <v>27.114999999999998</v>
      </c>
      <c r="I992" s="154"/>
      <c r="J992" s="155">
        <f>ROUND(I992*H992,2)</f>
        <v>0</v>
      </c>
      <c r="K992" s="151" t="s">
        <v>146</v>
      </c>
      <c r="L992" s="34"/>
      <c r="M992" s="156" t="s">
        <v>3</v>
      </c>
      <c r="N992" s="157" t="s">
        <v>47</v>
      </c>
      <c r="O992" s="54"/>
      <c r="P992" s="158">
        <f>O992*H992</f>
        <v>0</v>
      </c>
      <c r="Q992" s="158">
        <v>1.4829999999999999E-2</v>
      </c>
      <c r="R992" s="158">
        <f>Q992*H992</f>
        <v>0.40211544999999999</v>
      </c>
      <c r="S992" s="158">
        <v>0</v>
      </c>
      <c r="T992" s="159">
        <f>S992*H992</f>
        <v>0</v>
      </c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R992" s="160" t="s">
        <v>250</v>
      </c>
      <c r="AT992" s="160" t="s">
        <v>136</v>
      </c>
      <c r="AU992" s="160" t="s">
        <v>141</v>
      </c>
      <c r="AY992" s="18" t="s">
        <v>134</v>
      </c>
      <c r="BE992" s="161">
        <f>IF(N992="základní",J992,0)</f>
        <v>0</v>
      </c>
      <c r="BF992" s="161">
        <f>IF(N992="snížená",J992,0)</f>
        <v>0</v>
      </c>
      <c r="BG992" s="161">
        <f>IF(N992="zákl. přenesená",J992,0)</f>
        <v>0</v>
      </c>
      <c r="BH992" s="161">
        <f>IF(N992="sníž. přenesená",J992,0)</f>
        <v>0</v>
      </c>
      <c r="BI992" s="161">
        <f>IF(N992="nulová",J992,0)</f>
        <v>0</v>
      </c>
      <c r="BJ992" s="18" t="s">
        <v>141</v>
      </c>
      <c r="BK992" s="161">
        <f>ROUND(I992*H992,2)</f>
        <v>0</v>
      </c>
      <c r="BL992" s="18" t="s">
        <v>250</v>
      </c>
      <c r="BM992" s="160" t="s">
        <v>1153</v>
      </c>
    </row>
    <row r="993" spans="1:65" s="2" customFormat="1" ht="11.25">
      <c r="A993" s="33"/>
      <c r="B993" s="34"/>
      <c r="C993" s="33"/>
      <c r="D993" s="162" t="s">
        <v>148</v>
      </c>
      <c r="E993" s="33"/>
      <c r="F993" s="163" t="s">
        <v>1154</v>
      </c>
      <c r="G993" s="33"/>
      <c r="H993" s="33"/>
      <c r="I993" s="88"/>
      <c r="J993" s="33"/>
      <c r="K993" s="33"/>
      <c r="L993" s="34"/>
      <c r="M993" s="164"/>
      <c r="N993" s="165"/>
      <c r="O993" s="54"/>
      <c r="P993" s="54"/>
      <c r="Q993" s="54"/>
      <c r="R993" s="54"/>
      <c r="S993" s="54"/>
      <c r="T993" s="55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T993" s="18" t="s">
        <v>148</v>
      </c>
      <c r="AU993" s="18" t="s">
        <v>141</v>
      </c>
    </row>
    <row r="994" spans="1:65" s="15" customFormat="1" ht="11.25">
      <c r="B994" s="182"/>
      <c r="D994" s="162" t="s">
        <v>150</v>
      </c>
      <c r="E994" s="183" t="s">
        <v>3</v>
      </c>
      <c r="F994" s="184" t="s">
        <v>1046</v>
      </c>
      <c r="H994" s="183" t="s">
        <v>3</v>
      </c>
      <c r="I994" s="185"/>
      <c r="L994" s="182"/>
      <c r="M994" s="186"/>
      <c r="N994" s="187"/>
      <c r="O994" s="187"/>
      <c r="P994" s="187"/>
      <c r="Q994" s="187"/>
      <c r="R994" s="187"/>
      <c r="S994" s="187"/>
      <c r="T994" s="188"/>
      <c r="AT994" s="183" t="s">
        <v>150</v>
      </c>
      <c r="AU994" s="183" t="s">
        <v>141</v>
      </c>
      <c r="AV994" s="15" t="s">
        <v>22</v>
      </c>
      <c r="AW994" s="15" t="s">
        <v>36</v>
      </c>
      <c r="AX994" s="15" t="s">
        <v>75</v>
      </c>
      <c r="AY994" s="183" t="s">
        <v>134</v>
      </c>
    </row>
    <row r="995" spans="1:65" s="13" customFormat="1" ht="11.25">
      <c r="B995" s="166"/>
      <c r="D995" s="162" t="s">
        <v>150</v>
      </c>
      <c r="E995" s="167" t="s">
        <v>3</v>
      </c>
      <c r="F995" s="168" t="s">
        <v>630</v>
      </c>
      <c r="H995" s="169">
        <v>23.24</v>
      </c>
      <c r="I995" s="170"/>
      <c r="L995" s="166"/>
      <c r="M995" s="171"/>
      <c r="N995" s="172"/>
      <c r="O995" s="172"/>
      <c r="P995" s="172"/>
      <c r="Q995" s="172"/>
      <c r="R995" s="172"/>
      <c r="S995" s="172"/>
      <c r="T995" s="173"/>
      <c r="AT995" s="167" t="s">
        <v>150</v>
      </c>
      <c r="AU995" s="167" t="s">
        <v>141</v>
      </c>
      <c r="AV995" s="13" t="s">
        <v>141</v>
      </c>
      <c r="AW995" s="13" t="s">
        <v>36</v>
      </c>
      <c r="AX995" s="13" t="s">
        <v>75</v>
      </c>
      <c r="AY995" s="167" t="s">
        <v>134</v>
      </c>
    </row>
    <row r="996" spans="1:65" s="13" customFormat="1" ht="11.25">
      <c r="B996" s="166"/>
      <c r="D996" s="162" t="s">
        <v>150</v>
      </c>
      <c r="E996" s="167" t="s">
        <v>3</v>
      </c>
      <c r="F996" s="168" t="s">
        <v>1047</v>
      </c>
      <c r="H996" s="169">
        <v>6</v>
      </c>
      <c r="I996" s="170"/>
      <c r="L996" s="166"/>
      <c r="M996" s="171"/>
      <c r="N996" s="172"/>
      <c r="O996" s="172"/>
      <c r="P996" s="172"/>
      <c r="Q996" s="172"/>
      <c r="R996" s="172"/>
      <c r="S996" s="172"/>
      <c r="T996" s="173"/>
      <c r="AT996" s="167" t="s">
        <v>150</v>
      </c>
      <c r="AU996" s="167" t="s">
        <v>141</v>
      </c>
      <c r="AV996" s="13" t="s">
        <v>141</v>
      </c>
      <c r="AW996" s="13" t="s">
        <v>36</v>
      </c>
      <c r="AX996" s="13" t="s">
        <v>75</v>
      </c>
      <c r="AY996" s="167" t="s">
        <v>134</v>
      </c>
    </row>
    <row r="997" spans="1:65" s="13" customFormat="1" ht="11.25">
      <c r="B997" s="166"/>
      <c r="D997" s="162" t="s">
        <v>150</v>
      </c>
      <c r="E997" s="167" t="s">
        <v>3</v>
      </c>
      <c r="F997" s="168" t="s">
        <v>632</v>
      </c>
      <c r="H997" s="169">
        <v>-7.9349999999999996</v>
      </c>
      <c r="I997" s="170"/>
      <c r="L997" s="166"/>
      <c r="M997" s="171"/>
      <c r="N997" s="172"/>
      <c r="O997" s="172"/>
      <c r="P997" s="172"/>
      <c r="Q997" s="172"/>
      <c r="R997" s="172"/>
      <c r="S997" s="172"/>
      <c r="T997" s="173"/>
      <c r="AT997" s="167" t="s">
        <v>150</v>
      </c>
      <c r="AU997" s="167" t="s">
        <v>141</v>
      </c>
      <c r="AV997" s="13" t="s">
        <v>141</v>
      </c>
      <c r="AW997" s="13" t="s">
        <v>36</v>
      </c>
      <c r="AX997" s="13" t="s">
        <v>75</v>
      </c>
      <c r="AY997" s="167" t="s">
        <v>134</v>
      </c>
    </row>
    <row r="998" spans="1:65" s="13" customFormat="1" ht="11.25">
      <c r="B998" s="166"/>
      <c r="D998" s="162" t="s">
        <v>150</v>
      </c>
      <c r="E998" s="167" t="s">
        <v>3</v>
      </c>
      <c r="F998" s="168" t="s">
        <v>1155</v>
      </c>
      <c r="H998" s="169">
        <v>5.81</v>
      </c>
      <c r="I998" s="170"/>
      <c r="L998" s="166"/>
      <c r="M998" s="171"/>
      <c r="N998" s="172"/>
      <c r="O998" s="172"/>
      <c r="P998" s="172"/>
      <c r="Q998" s="172"/>
      <c r="R998" s="172"/>
      <c r="S998" s="172"/>
      <c r="T998" s="173"/>
      <c r="AT998" s="167" t="s">
        <v>150</v>
      </c>
      <c r="AU998" s="167" t="s">
        <v>141</v>
      </c>
      <c r="AV998" s="13" t="s">
        <v>141</v>
      </c>
      <c r="AW998" s="13" t="s">
        <v>36</v>
      </c>
      <c r="AX998" s="13" t="s">
        <v>75</v>
      </c>
      <c r="AY998" s="167" t="s">
        <v>134</v>
      </c>
    </row>
    <row r="999" spans="1:65" s="14" customFormat="1" ht="11.25">
      <c r="B999" s="174"/>
      <c r="D999" s="162" t="s">
        <v>150</v>
      </c>
      <c r="E999" s="175" t="s">
        <v>3</v>
      </c>
      <c r="F999" s="176" t="s">
        <v>154</v>
      </c>
      <c r="H999" s="177">
        <v>27.114999999999998</v>
      </c>
      <c r="I999" s="178"/>
      <c r="L999" s="174"/>
      <c r="M999" s="179"/>
      <c r="N999" s="180"/>
      <c r="O999" s="180"/>
      <c r="P999" s="180"/>
      <c r="Q999" s="180"/>
      <c r="R999" s="180"/>
      <c r="S999" s="180"/>
      <c r="T999" s="181"/>
      <c r="AT999" s="175" t="s">
        <v>150</v>
      </c>
      <c r="AU999" s="175" t="s">
        <v>141</v>
      </c>
      <c r="AV999" s="14" t="s">
        <v>140</v>
      </c>
      <c r="AW999" s="14" t="s">
        <v>36</v>
      </c>
      <c r="AX999" s="14" t="s">
        <v>22</v>
      </c>
      <c r="AY999" s="175" t="s">
        <v>134</v>
      </c>
    </row>
    <row r="1000" spans="1:65" s="2" customFormat="1" ht="16.5" customHeight="1">
      <c r="A1000" s="33"/>
      <c r="B1000" s="148"/>
      <c r="C1000" s="149" t="s">
        <v>1156</v>
      </c>
      <c r="D1000" s="149" t="s">
        <v>136</v>
      </c>
      <c r="E1000" s="150" t="s">
        <v>1157</v>
      </c>
      <c r="F1000" s="151" t="s">
        <v>1158</v>
      </c>
      <c r="G1000" s="152" t="s">
        <v>183</v>
      </c>
      <c r="H1000" s="153">
        <v>27.114999999999998</v>
      </c>
      <c r="I1000" s="154"/>
      <c r="J1000" s="155">
        <f>ROUND(I1000*H1000,2)</f>
        <v>0</v>
      </c>
      <c r="K1000" s="151" t="s">
        <v>146</v>
      </c>
      <c r="L1000" s="34"/>
      <c r="M1000" s="156" t="s">
        <v>3</v>
      </c>
      <c r="N1000" s="157" t="s">
        <v>47</v>
      </c>
      <c r="O1000" s="54"/>
      <c r="P1000" s="158">
        <f>O1000*H1000</f>
        <v>0</v>
      </c>
      <c r="Q1000" s="158">
        <v>2.0000000000000001E-4</v>
      </c>
      <c r="R1000" s="158">
        <f>Q1000*H1000</f>
        <v>5.4229999999999999E-3</v>
      </c>
      <c r="S1000" s="158">
        <v>0</v>
      </c>
      <c r="T1000" s="159">
        <f>S1000*H1000</f>
        <v>0</v>
      </c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R1000" s="160" t="s">
        <v>250</v>
      </c>
      <c r="AT1000" s="160" t="s">
        <v>136</v>
      </c>
      <c r="AU1000" s="160" t="s">
        <v>141</v>
      </c>
      <c r="AY1000" s="18" t="s">
        <v>134</v>
      </c>
      <c r="BE1000" s="161">
        <f>IF(N1000="základní",J1000,0)</f>
        <v>0</v>
      </c>
      <c r="BF1000" s="161">
        <f>IF(N1000="snížená",J1000,0)</f>
        <v>0</v>
      </c>
      <c r="BG1000" s="161">
        <f>IF(N1000="zákl. přenesená",J1000,0)</f>
        <v>0</v>
      </c>
      <c r="BH1000" s="161">
        <f>IF(N1000="sníž. přenesená",J1000,0)</f>
        <v>0</v>
      </c>
      <c r="BI1000" s="161">
        <f>IF(N1000="nulová",J1000,0)</f>
        <v>0</v>
      </c>
      <c r="BJ1000" s="18" t="s">
        <v>141</v>
      </c>
      <c r="BK1000" s="161">
        <f>ROUND(I1000*H1000,2)</f>
        <v>0</v>
      </c>
      <c r="BL1000" s="18" t="s">
        <v>250</v>
      </c>
      <c r="BM1000" s="160" t="s">
        <v>1159</v>
      </c>
    </row>
    <row r="1001" spans="1:65" s="2" customFormat="1" ht="11.25">
      <c r="A1001" s="33"/>
      <c r="B1001" s="34"/>
      <c r="C1001" s="33"/>
      <c r="D1001" s="162" t="s">
        <v>148</v>
      </c>
      <c r="E1001" s="33"/>
      <c r="F1001" s="163" t="s">
        <v>1160</v>
      </c>
      <c r="G1001" s="33"/>
      <c r="H1001" s="33"/>
      <c r="I1001" s="88"/>
      <c r="J1001" s="33"/>
      <c r="K1001" s="33"/>
      <c r="L1001" s="34"/>
      <c r="M1001" s="164"/>
      <c r="N1001" s="165"/>
      <c r="O1001" s="54"/>
      <c r="P1001" s="54"/>
      <c r="Q1001" s="54"/>
      <c r="R1001" s="54"/>
      <c r="S1001" s="54"/>
      <c r="T1001" s="55"/>
      <c r="U1001" s="33"/>
      <c r="V1001" s="33"/>
      <c r="W1001" s="33"/>
      <c r="X1001" s="33"/>
      <c r="Y1001" s="33"/>
      <c r="Z1001" s="33"/>
      <c r="AA1001" s="33"/>
      <c r="AB1001" s="33"/>
      <c r="AC1001" s="33"/>
      <c r="AD1001" s="33"/>
      <c r="AE1001" s="33"/>
      <c r="AT1001" s="18" t="s">
        <v>148</v>
      </c>
      <c r="AU1001" s="18" t="s">
        <v>141</v>
      </c>
    </row>
    <row r="1002" spans="1:65" s="2" customFormat="1" ht="16.5" customHeight="1">
      <c r="A1002" s="33"/>
      <c r="B1002" s="148"/>
      <c r="C1002" s="149" t="s">
        <v>1161</v>
      </c>
      <c r="D1002" s="149" t="s">
        <v>136</v>
      </c>
      <c r="E1002" s="150" t="s">
        <v>1162</v>
      </c>
      <c r="F1002" s="151" t="s">
        <v>1163</v>
      </c>
      <c r="G1002" s="152" t="s">
        <v>1036</v>
      </c>
      <c r="H1002" s="199"/>
      <c r="I1002" s="154"/>
      <c r="J1002" s="155">
        <f>ROUND(I1002*H1002,2)</f>
        <v>0</v>
      </c>
      <c r="K1002" s="151" t="s">
        <v>146</v>
      </c>
      <c r="L1002" s="34"/>
      <c r="M1002" s="156" t="s">
        <v>3</v>
      </c>
      <c r="N1002" s="157" t="s">
        <v>47</v>
      </c>
      <c r="O1002" s="54"/>
      <c r="P1002" s="158">
        <f>O1002*H1002</f>
        <v>0</v>
      </c>
      <c r="Q1002" s="158">
        <v>0</v>
      </c>
      <c r="R1002" s="158">
        <f>Q1002*H1002</f>
        <v>0</v>
      </c>
      <c r="S1002" s="158">
        <v>0</v>
      </c>
      <c r="T1002" s="159">
        <f>S1002*H1002</f>
        <v>0</v>
      </c>
      <c r="U1002" s="33"/>
      <c r="V1002" s="33"/>
      <c r="W1002" s="33"/>
      <c r="X1002" s="33"/>
      <c r="Y1002" s="33"/>
      <c r="Z1002" s="33"/>
      <c r="AA1002" s="33"/>
      <c r="AB1002" s="33"/>
      <c r="AC1002" s="33"/>
      <c r="AD1002" s="33"/>
      <c r="AE1002" s="33"/>
      <c r="AR1002" s="160" t="s">
        <v>250</v>
      </c>
      <c r="AT1002" s="160" t="s">
        <v>136</v>
      </c>
      <c r="AU1002" s="160" t="s">
        <v>141</v>
      </c>
      <c r="AY1002" s="18" t="s">
        <v>134</v>
      </c>
      <c r="BE1002" s="161">
        <f>IF(N1002="základní",J1002,0)</f>
        <v>0</v>
      </c>
      <c r="BF1002" s="161">
        <f>IF(N1002="snížená",J1002,0)</f>
        <v>0</v>
      </c>
      <c r="BG1002" s="161">
        <f>IF(N1002="zákl. přenesená",J1002,0)</f>
        <v>0</v>
      </c>
      <c r="BH1002" s="161">
        <f>IF(N1002="sníž. přenesená",J1002,0)</f>
        <v>0</v>
      </c>
      <c r="BI1002" s="161">
        <f>IF(N1002="nulová",J1002,0)</f>
        <v>0</v>
      </c>
      <c r="BJ1002" s="18" t="s">
        <v>141</v>
      </c>
      <c r="BK1002" s="161">
        <f>ROUND(I1002*H1002,2)</f>
        <v>0</v>
      </c>
      <c r="BL1002" s="18" t="s">
        <v>250</v>
      </c>
      <c r="BM1002" s="160" t="s">
        <v>1164</v>
      </c>
    </row>
    <row r="1003" spans="1:65" s="2" customFormat="1" ht="19.5">
      <c r="A1003" s="33"/>
      <c r="B1003" s="34"/>
      <c r="C1003" s="33"/>
      <c r="D1003" s="162" t="s">
        <v>148</v>
      </c>
      <c r="E1003" s="33"/>
      <c r="F1003" s="163" t="s">
        <v>1165</v>
      </c>
      <c r="G1003" s="33"/>
      <c r="H1003" s="33"/>
      <c r="I1003" s="88"/>
      <c r="J1003" s="33"/>
      <c r="K1003" s="33"/>
      <c r="L1003" s="34"/>
      <c r="M1003" s="164"/>
      <c r="N1003" s="165"/>
      <c r="O1003" s="54"/>
      <c r="P1003" s="54"/>
      <c r="Q1003" s="54"/>
      <c r="R1003" s="54"/>
      <c r="S1003" s="54"/>
      <c r="T1003" s="55"/>
      <c r="U1003" s="33"/>
      <c r="V1003" s="33"/>
      <c r="W1003" s="33"/>
      <c r="X1003" s="33"/>
      <c r="Y1003" s="33"/>
      <c r="Z1003" s="33"/>
      <c r="AA1003" s="33"/>
      <c r="AB1003" s="33"/>
      <c r="AC1003" s="33"/>
      <c r="AD1003" s="33"/>
      <c r="AE1003" s="33"/>
      <c r="AT1003" s="18" t="s">
        <v>148</v>
      </c>
      <c r="AU1003" s="18" t="s">
        <v>141</v>
      </c>
    </row>
    <row r="1004" spans="1:65" s="12" customFormat="1" ht="22.9" customHeight="1">
      <c r="B1004" s="135"/>
      <c r="D1004" s="136" t="s">
        <v>74</v>
      </c>
      <c r="E1004" s="146" t="s">
        <v>1166</v>
      </c>
      <c r="F1004" s="146" t="s">
        <v>1167</v>
      </c>
      <c r="I1004" s="138"/>
      <c r="J1004" s="147">
        <f>BK1004</f>
        <v>0</v>
      </c>
      <c r="L1004" s="135"/>
      <c r="M1004" s="140"/>
      <c r="N1004" s="141"/>
      <c r="O1004" s="141"/>
      <c r="P1004" s="142">
        <f>SUM(P1005:P1035)</f>
        <v>0</v>
      </c>
      <c r="Q1004" s="141"/>
      <c r="R1004" s="142">
        <f>SUM(R1005:R1035)</f>
        <v>0</v>
      </c>
      <c r="S1004" s="141"/>
      <c r="T1004" s="143">
        <f>SUM(T1005:T1035)</f>
        <v>0</v>
      </c>
      <c r="AR1004" s="136" t="s">
        <v>141</v>
      </c>
      <c r="AT1004" s="144" t="s">
        <v>74</v>
      </c>
      <c r="AU1004" s="144" t="s">
        <v>22</v>
      </c>
      <c r="AY1004" s="136" t="s">
        <v>134</v>
      </c>
      <c r="BK1004" s="145">
        <f>SUM(BK1005:BK1035)</f>
        <v>0</v>
      </c>
    </row>
    <row r="1005" spans="1:65" s="2" customFormat="1" ht="16.5" customHeight="1">
      <c r="A1005" s="33"/>
      <c r="B1005" s="148"/>
      <c r="C1005" s="149" t="s">
        <v>1168</v>
      </c>
      <c r="D1005" s="149" t="s">
        <v>136</v>
      </c>
      <c r="E1005" s="150" t="s">
        <v>1169</v>
      </c>
      <c r="F1005" s="151" t="s">
        <v>1170</v>
      </c>
      <c r="G1005" s="152" t="s">
        <v>183</v>
      </c>
      <c r="H1005" s="153">
        <v>38.448</v>
      </c>
      <c r="I1005" s="154"/>
      <c r="J1005" s="155">
        <f>ROUND(I1005*H1005,2)</f>
        <v>0</v>
      </c>
      <c r="K1005" s="151" t="s">
        <v>3</v>
      </c>
      <c r="L1005" s="34"/>
      <c r="M1005" s="156" t="s">
        <v>3</v>
      </c>
      <c r="N1005" s="157" t="s">
        <v>47</v>
      </c>
      <c r="O1005" s="54"/>
      <c r="P1005" s="158">
        <f>O1005*H1005</f>
        <v>0</v>
      </c>
      <c r="Q1005" s="158">
        <v>0</v>
      </c>
      <c r="R1005" s="158">
        <f>Q1005*H1005</f>
        <v>0</v>
      </c>
      <c r="S1005" s="158">
        <v>0</v>
      </c>
      <c r="T1005" s="159">
        <f>S1005*H1005</f>
        <v>0</v>
      </c>
      <c r="U1005" s="33"/>
      <c r="V1005" s="33"/>
      <c r="W1005" s="33"/>
      <c r="X1005" s="33"/>
      <c r="Y1005" s="33"/>
      <c r="Z1005" s="33"/>
      <c r="AA1005" s="33"/>
      <c r="AB1005" s="33"/>
      <c r="AC1005" s="33"/>
      <c r="AD1005" s="33"/>
      <c r="AE1005" s="33"/>
      <c r="AR1005" s="160" t="s">
        <v>250</v>
      </c>
      <c r="AT1005" s="160" t="s">
        <v>136</v>
      </c>
      <c r="AU1005" s="160" t="s">
        <v>141</v>
      </c>
      <c r="AY1005" s="18" t="s">
        <v>134</v>
      </c>
      <c r="BE1005" s="161">
        <f>IF(N1005="základní",J1005,0)</f>
        <v>0</v>
      </c>
      <c r="BF1005" s="161">
        <f>IF(N1005="snížená",J1005,0)</f>
        <v>0</v>
      </c>
      <c r="BG1005" s="161">
        <f>IF(N1005="zákl. přenesená",J1005,0)</f>
        <v>0</v>
      </c>
      <c r="BH1005" s="161">
        <f>IF(N1005="sníž. přenesená",J1005,0)</f>
        <v>0</v>
      </c>
      <c r="BI1005" s="161">
        <f>IF(N1005="nulová",J1005,0)</f>
        <v>0</v>
      </c>
      <c r="BJ1005" s="18" t="s">
        <v>141</v>
      </c>
      <c r="BK1005" s="161">
        <f>ROUND(I1005*H1005,2)</f>
        <v>0</v>
      </c>
      <c r="BL1005" s="18" t="s">
        <v>250</v>
      </c>
      <c r="BM1005" s="160" t="s">
        <v>1171</v>
      </c>
    </row>
    <row r="1006" spans="1:65" s="15" customFormat="1" ht="11.25">
      <c r="B1006" s="182"/>
      <c r="D1006" s="162" t="s">
        <v>150</v>
      </c>
      <c r="E1006" s="183" t="s">
        <v>3</v>
      </c>
      <c r="F1006" s="184" t="s">
        <v>1172</v>
      </c>
      <c r="H1006" s="183" t="s">
        <v>3</v>
      </c>
      <c r="I1006" s="185"/>
      <c r="L1006" s="182"/>
      <c r="M1006" s="186"/>
      <c r="N1006" s="187"/>
      <c r="O1006" s="187"/>
      <c r="P1006" s="187"/>
      <c r="Q1006" s="187"/>
      <c r="R1006" s="187"/>
      <c r="S1006" s="187"/>
      <c r="T1006" s="188"/>
      <c r="AT1006" s="183" t="s">
        <v>150</v>
      </c>
      <c r="AU1006" s="183" t="s">
        <v>141</v>
      </c>
      <c r="AV1006" s="15" t="s">
        <v>22</v>
      </c>
      <c r="AW1006" s="15" t="s">
        <v>36</v>
      </c>
      <c r="AX1006" s="15" t="s">
        <v>75</v>
      </c>
      <c r="AY1006" s="183" t="s">
        <v>134</v>
      </c>
    </row>
    <row r="1007" spans="1:65" s="15" customFormat="1" ht="11.25">
      <c r="B1007" s="182"/>
      <c r="D1007" s="162" t="s">
        <v>150</v>
      </c>
      <c r="E1007" s="183" t="s">
        <v>3</v>
      </c>
      <c r="F1007" s="184" t="s">
        <v>1173</v>
      </c>
      <c r="H1007" s="183" t="s">
        <v>3</v>
      </c>
      <c r="I1007" s="185"/>
      <c r="L1007" s="182"/>
      <c r="M1007" s="186"/>
      <c r="N1007" s="187"/>
      <c r="O1007" s="187"/>
      <c r="P1007" s="187"/>
      <c r="Q1007" s="187"/>
      <c r="R1007" s="187"/>
      <c r="S1007" s="187"/>
      <c r="T1007" s="188"/>
      <c r="AT1007" s="183" t="s">
        <v>150</v>
      </c>
      <c r="AU1007" s="183" t="s">
        <v>141</v>
      </c>
      <c r="AV1007" s="15" t="s">
        <v>22</v>
      </c>
      <c r="AW1007" s="15" t="s">
        <v>36</v>
      </c>
      <c r="AX1007" s="15" t="s">
        <v>75</v>
      </c>
      <c r="AY1007" s="183" t="s">
        <v>134</v>
      </c>
    </row>
    <row r="1008" spans="1:65" s="15" customFormat="1" ht="11.25">
      <c r="B1008" s="182"/>
      <c r="D1008" s="162" t="s">
        <v>150</v>
      </c>
      <c r="E1008" s="183" t="s">
        <v>3</v>
      </c>
      <c r="F1008" s="184" t="s">
        <v>1174</v>
      </c>
      <c r="H1008" s="183" t="s">
        <v>3</v>
      </c>
      <c r="I1008" s="185"/>
      <c r="L1008" s="182"/>
      <c r="M1008" s="186"/>
      <c r="N1008" s="187"/>
      <c r="O1008" s="187"/>
      <c r="P1008" s="187"/>
      <c r="Q1008" s="187"/>
      <c r="R1008" s="187"/>
      <c r="S1008" s="187"/>
      <c r="T1008" s="188"/>
      <c r="AT1008" s="183" t="s">
        <v>150</v>
      </c>
      <c r="AU1008" s="183" t="s">
        <v>141</v>
      </c>
      <c r="AV1008" s="15" t="s">
        <v>22</v>
      </c>
      <c r="AW1008" s="15" t="s">
        <v>36</v>
      </c>
      <c r="AX1008" s="15" t="s">
        <v>75</v>
      </c>
      <c r="AY1008" s="183" t="s">
        <v>134</v>
      </c>
    </row>
    <row r="1009" spans="1:65" s="15" customFormat="1" ht="11.25">
      <c r="B1009" s="182"/>
      <c r="D1009" s="162" t="s">
        <v>150</v>
      </c>
      <c r="E1009" s="183" t="s">
        <v>3</v>
      </c>
      <c r="F1009" s="184" t="s">
        <v>225</v>
      </c>
      <c r="H1009" s="183" t="s">
        <v>3</v>
      </c>
      <c r="I1009" s="185"/>
      <c r="L1009" s="182"/>
      <c r="M1009" s="186"/>
      <c r="N1009" s="187"/>
      <c r="O1009" s="187"/>
      <c r="P1009" s="187"/>
      <c r="Q1009" s="187"/>
      <c r="R1009" s="187"/>
      <c r="S1009" s="187"/>
      <c r="T1009" s="188"/>
      <c r="AT1009" s="183" t="s">
        <v>150</v>
      </c>
      <c r="AU1009" s="183" t="s">
        <v>141</v>
      </c>
      <c r="AV1009" s="15" t="s">
        <v>22</v>
      </c>
      <c r="AW1009" s="15" t="s">
        <v>36</v>
      </c>
      <c r="AX1009" s="15" t="s">
        <v>75</v>
      </c>
      <c r="AY1009" s="183" t="s">
        <v>134</v>
      </c>
    </row>
    <row r="1010" spans="1:65" s="15" customFormat="1" ht="11.25">
      <c r="B1010" s="182"/>
      <c r="D1010" s="162" t="s">
        <v>150</v>
      </c>
      <c r="E1010" s="183" t="s">
        <v>3</v>
      </c>
      <c r="F1010" s="184" t="s">
        <v>1175</v>
      </c>
      <c r="H1010" s="183" t="s">
        <v>3</v>
      </c>
      <c r="I1010" s="185"/>
      <c r="L1010" s="182"/>
      <c r="M1010" s="186"/>
      <c r="N1010" s="187"/>
      <c r="O1010" s="187"/>
      <c r="P1010" s="187"/>
      <c r="Q1010" s="187"/>
      <c r="R1010" s="187"/>
      <c r="S1010" s="187"/>
      <c r="T1010" s="188"/>
      <c r="AT1010" s="183" t="s">
        <v>150</v>
      </c>
      <c r="AU1010" s="183" t="s">
        <v>141</v>
      </c>
      <c r="AV1010" s="15" t="s">
        <v>22</v>
      </c>
      <c r="AW1010" s="15" t="s">
        <v>36</v>
      </c>
      <c r="AX1010" s="15" t="s">
        <v>75</v>
      </c>
      <c r="AY1010" s="183" t="s">
        <v>134</v>
      </c>
    </row>
    <row r="1011" spans="1:65" s="13" customFormat="1" ht="11.25">
      <c r="B1011" s="166"/>
      <c r="D1011" s="162" t="s">
        <v>150</v>
      </c>
      <c r="E1011" s="167" t="s">
        <v>3</v>
      </c>
      <c r="F1011" s="168" t="s">
        <v>1176</v>
      </c>
      <c r="H1011" s="169">
        <v>38.448</v>
      </c>
      <c r="I1011" s="170"/>
      <c r="L1011" s="166"/>
      <c r="M1011" s="171"/>
      <c r="N1011" s="172"/>
      <c r="O1011" s="172"/>
      <c r="P1011" s="172"/>
      <c r="Q1011" s="172"/>
      <c r="R1011" s="172"/>
      <c r="S1011" s="172"/>
      <c r="T1011" s="173"/>
      <c r="AT1011" s="167" t="s">
        <v>150</v>
      </c>
      <c r="AU1011" s="167" t="s">
        <v>141</v>
      </c>
      <c r="AV1011" s="13" t="s">
        <v>141</v>
      </c>
      <c r="AW1011" s="13" t="s">
        <v>36</v>
      </c>
      <c r="AX1011" s="13" t="s">
        <v>22</v>
      </c>
      <c r="AY1011" s="167" t="s">
        <v>134</v>
      </c>
    </row>
    <row r="1012" spans="1:65" s="2" customFormat="1" ht="16.5" customHeight="1">
      <c r="A1012" s="33"/>
      <c r="B1012" s="148"/>
      <c r="C1012" s="149" t="s">
        <v>1177</v>
      </c>
      <c r="D1012" s="149" t="s">
        <v>136</v>
      </c>
      <c r="E1012" s="150" t="s">
        <v>1178</v>
      </c>
      <c r="F1012" s="151" t="s">
        <v>1179</v>
      </c>
      <c r="G1012" s="152" t="s">
        <v>183</v>
      </c>
      <c r="H1012" s="153">
        <v>71.048000000000002</v>
      </c>
      <c r="I1012" s="154"/>
      <c r="J1012" s="155">
        <f>ROUND(I1012*H1012,2)</f>
        <v>0</v>
      </c>
      <c r="K1012" s="151" t="s">
        <v>3</v>
      </c>
      <c r="L1012" s="34"/>
      <c r="M1012" s="156" t="s">
        <v>3</v>
      </c>
      <c r="N1012" s="157" t="s">
        <v>47</v>
      </c>
      <c r="O1012" s="54"/>
      <c r="P1012" s="158">
        <f>O1012*H1012</f>
        <v>0</v>
      </c>
      <c r="Q1012" s="158">
        <v>0</v>
      </c>
      <c r="R1012" s="158">
        <f>Q1012*H1012</f>
        <v>0</v>
      </c>
      <c r="S1012" s="158">
        <v>0</v>
      </c>
      <c r="T1012" s="159">
        <f>S1012*H1012</f>
        <v>0</v>
      </c>
      <c r="U1012" s="33"/>
      <c r="V1012" s="33"/>
      <c r="W1012" s="33"/>
      <c r="X1012" s="33"/>
      <c r="Y1012" s="33"/>
      <c r="Z1012" s="33"/>
      <c r="AA1012" s="33"/>
      <c r="AB1012" s="33"/>
      <c r="AC1012" s="33"/>
      <c r="AD1012" s="33"/>
      <c r="AE1012" s="33"/>
      <c r="AR1012" s="160" t="s">
        <v>250</v>
      </c>
      <c r="AT1012" s="160" t="s">
        <v>136</v>
      </c>
      <c r="AU1012" s="160" t="s">
        <v>141</v>
      </c>
      <c r="AY1012" s="18" t="s">
        <v>134</v>
      </c>
      <c r="BE1012" s="161">
        <f>IF(N1012="základní",J1012,0)</f>
        <v>0</v>
      </c>
      <c r="BF1012" s="161">
        <f>IF(N1012="snížená",J1012,0)</f>
        <v>0</v>
      </c>
      <c r="BG1012" s="161">
        <f>IF(N1012="zákl. přenesená",J1012,0)</f>
        <v>0</v>
      </c>
      <c r="BH1012" s="161">
        <f>IF(N1012="sníž. přenesená",J1012,0)</f>
        <v>0</v>
      </c>
      <c r="BI1012" s="161">
        <f>IF(N1012="nulová",J1012,0)</f>
        <v>0</v>
      </c>
      <c r="BJ1012" s="18" t="s">
        <v>141</v>
      </c>
      <c r="BK1012" s="161">
        <f>ROUND(I1012*H1012,2)</f>
        <v>0</v>
      </c>
      <c r="BL1012" s="18" t="s">
        <v>250</v>
      </c>
      <c r="BM1012" s="160" t="s">
        <v>1180</v>
      </c>
    </row>
    <row r="1013" spans="1:65" s="15" customFormat="1" ht="11.25">
      <c r="B1013" s="182"/>
      <c r="D1013" s="162" t="s">
        <v>150</v>
      </c>
      <c r="E1013" s="183" t="s">
        <v>3</v>
      </c>
      <c r="F1013" s="184" t="s">
        <v>1087</v>
      </c>
      <c r="H1013" s="183" t="s">
        <v>3</v>
      </c>
      <c r="I1013" s="185"/>
      <c r="L1013" s="182"/>
      <c r="M1013" s="186"/>
      <c r="N1013" s="187"/>
      <c r="O1013" s="187"/>
      <c r="P1013" s="187"/>
      <c r="Q1013" s="187"/>
      <c r="R1013" s="187"/>
      <c r="S1013" s="187"/>
      <c r="T1013" s="188"/>
      <c r="AT1013" s="183" t="s">
        <v>150</v>
      </c>
      <c r="AU1013" s="183" t="s">
        <v>141</v>
      </c>
      <c r="AV1013" s="15" t="s">
        <v>22</v>
      </c>
      <c r="AW1013" s="15" t="s">
        <v>36</v>
      </c>
      <c r="AX1013" s="15" t="s">
        <v>75</v>
      </c>
      <c r="AY1013" s="183" t="s">
        <v>134</v>
      </c>
    </row>
    <row r="1014" spans="1:65" s="13" customFormat="1" ht="11.25">
      <c r="B1014" s="166"/>
      <c r="D1014" s="162" t="s">
        <v>150</v>
      </c>
      <c r="E1014" s="167" t="s">
        <v>3</v>
      </c>
      <c r="F1014" s="168" t="s">
        <v>1088</v>
      </c>
      <c r="H1014" s="169">
        <v>15.705</v>
      </c>
      <c r="I1014" s="170"/>
      <c r="L1014" s="166"/>
      <c r="M1014" s="171"/>
      <c r="N1014" s="172"/>
      <c r="O1014" s="172"/>
      <c r="P1014" s="172"/>
      <c r="Q1014" s="172"/>
      <c r="R1014" s="172"/>
      <c r="S1014" s="172"/>
      <c r="T1014" s="173"/>
      <c r="AT1014" s="167" t="s">
        <v>150</v>
      </c>
      <c r="AU1014" s="167" t="s">
        <v>141</v>
      </c>
      <c r="AV1014" s="13" t="s">
        <v>141</v>
      </c>
      <c r="AW1014" s="13" t="s">
        <v>36</v>
      </c>
      <c r="AX1014" s="13" t="s">
        <v>75</v>
      </c>
      <c r="AY1014" s="167" t="s">
        <v>134</v>
      </c>
    </row>
    <row r="1015" spans="1:65" s="13" customFormat="1" ht="11.25">
      <c r="B1015" s="166"/>
      <c r="D1015" s="162" t="s">
        <v>150</v>
      </c>
      <c r="E1015" s="167" t="s">
        <v>3</v>
      </c>
      <c r="F1015" s="168" t="s">
        <v>1089</v>
      </c>
      <c r="H1015" s="169">
        <v>12.51</v>
      </c>
      <c r="I1015" s="170"/>
      <c r="L1015" s="166"/>
      <c r="M1015" s="171"/>
      <c r="N1015" s="172"/>
      <c r="O1015" s="172"/>
      <c r="P1015" s="172"/>
      <c r="Q1015" s="172"/>
      <c r="R1015" s="172"/>
      <c r="S1015" s="172"/>
      <c r="T1015" s="173"/>
      <c r="AT1015" s="167" t="s">
        <v>150</v>
      </c>
      <c r="AU1015" s="167" t="s">
        <v>141</v>
      </c>
      <c r="AV1015" s="13" t="s">
        <v>141</v>
      </c>
      <c r="AW1015" s="13" t="s">
        <v>36</v>
      </c>
      <c r="AX1015" s="13" t="s">
        <v>75</v>
      </c>
      <c r="AY1015" s="167" t="s">
        <v>134</v>
      </c>
    </row>
    <row r="1016" spans="1:65" s="13" customFormat="1" ht="11.25">
      <c r="B1016" s="166"/>
      <c r="D1016" s="162" t="s">
        <v>150</v>
      </c>
      <c r="E1016" s="167" t="s">
        <v>3</v>
      </c>
      <c r="F1016" s="168" t="s">
        <v>1090</v>
      </c>
      <c r="H1016" s="169">
        <v>1.875</v>
      </c>
      <c r="I1016" s="170"/>
      <c r="L1016" s="166"/>
      <c r="M1016" s="171"/>
      <c r="N1016" s="172"/>
      <c r="O1016" s="172"/>
      <c r="P1016" s="172"/>
      <c r="Q1016" s="172"/>
      <c r="R1016" s="172"/>
      <c r="S1016" s="172"/>
      <c r="T1016" s="173"/>
      <c r="AT1016" s="167" t="s">
        <v>150</v>
      </c>
      <c r="AU1016" s="167" t="s">
        <v>141</v>
      </c>
      <c r="AV1016" s="13" t="s">
        <v>141</v>
      </c>
      <c r="AW1016" s="13" t="s">
        <v>36</v>
      </c>
      <c r="AX1016" s="13" t="s">
        <v>75</v>
      </c>
      <c r="AY1016" s="167" t="s">
        <v>134</v>
      </c>
    </row>
    <row r="1017" spans="1:65" s="13" customFormat="1" ht="11.25">
      <c r="B1017" s="166"/>
      <c r="D1017" s="162" t="s">
        <v>150</v>
      </c>
      <c r="E1017" s="167" t="s">
        <v>3</v>
      </c>
      <c r="F1017" s="168" t="s">
        <v>1091</v>
      </c>
      <c r="H1017" s="169">
        <v>4.1479999999999997</v>
      </c>
      <c r="I1017" s="170"/>
      <c r="L1017" s="166"/>
      <c r="M1017" s="171"/>
      <c r="N1017" s="172"/>
      <c r="O1017" s="172"/>
      <c r="P1017" s="172"/>
      <c r="Q1017" s="172"/>
      <c r="R1017" s="172"/>
      <c r="S1017" s="172"/>
      <c r="T1017" s="173"/>
      <c r="AT1017" s="167" t="s">
        <v>150</v>
      </c>
      <c r="AU1017" s="167" t="s">
        <v>141</v>
      </c>
      <c r="AV1017" s="13" t="s">
        <v>141</v>
      </c>
      <c r="AW1017" s="13" t="s">
        <v>36</v>
      </c>
      <c r="AX1017" s="13" t="s">
        <v>75</v>
      </c>
      <c r="AY1017" s="167" t="s">
        <v>134</v>
      </c>
    </row>
    <row r="1018" spans="1:65" s="13" customFormat="1" ht="11.25">
      <c r="B1018" s="166"/>
      <c r="D1018" s="162" t="s">
        <v>150</v>
      </c>
      <c r="E1018" s="167" t="s">
        <v>3</v>
      </c>
      <c r="F1018" s="168" t="s">
        <v>1092</v>
      </c>
      <c r="H1018" s="169">
        <v>6.6</v>
      </c>
      <c r="I1018" s="170"/>
      <c r="L1018" s="166"/>
      <c r="M1018" s="171"/>
      <c r="N1018" s="172"/>
      <c r="O1018" s="172"/>
      <c r="P1018" s="172"/>
      <c r="Q1018" s="172"/>
      <c r="R1018" s="172"/>
      <c r="S1018" s="172"/>
      <c r="T1018" s="173"/>
      <c r="AT1018" s="167" t="s">
        <v>150</v>
      </c>
      <c r="AU1018" s="167" t="s">
        <v>141</v>
      </c>
      <c r="AV1018" s="13" t="s">
        <v>141</v>
      </c>
      <c r="AW1018" s="13" t="s">
        <v>36</v>
      </c>
      <c r="AX1018" s="13" t="s">
        <v>75</v>
      </c>
      <c r="AY1018" s="167" t="s">
        <v>134</v>
      </c>
    </row>
    <row r="1019" spans="1:65" s="13" customFormat="1" ht="11.25">
      <c r="B1019" s="166"/>
      <c r="D1019" s="162" t="s">
        <v>150</v>
      </c>
      <c r="E1019" s="167" t="s">
        <v>3</v>
      </c>
      <c r="F1019" s="168" t="s">
        <v>1093</v>
      </c>
      <c r="H1019" s="169">
        <v>7.21</v>
      </c>
      <c r="I1019" s="170"/>
      <c r="L1019" s="166"/>
      <c r="M1019" s="171"/>
      <c r="N1019" s="172"/>
      <c r="O1019" s="172"/>
      <c r="P1019" s="172"/>
      <c r="Q1019" s="172"/>
      <c r="R1019" s="172"/>
      <c r="S1019" s="172"/>
      <c r="T1019" s="173"/>
      <c r="AT1019" s="167" t="s">
        <v>150</v>
      </c>
      <c r="AU1019" s="167" t="s">
        <v>141</v>
      </c>
      <c r="AV1019" s="13" t="s">
        <v>141</v>
      </c>
      <c r="AW1019" s="13" t="s">
        <v>36</v>
      </c>
      <c r="AX1019" s="13" t="s">
        <v>75</v>
      </c>
      <c r="AY1019" s="167" t="s">
        <v>134</v>
      </c>
    </row>
    <row r="1020" spans="1:65" s="13" customFormat="1" ht="11.25">
      <c r="B1020" s="166"/>
      <c r="D1020" s="162" t="s">
        <v>150</v>
      </c>
      <c r="E1020" s="167" t="s">
        <v>3</v>
      </c>
      <c r="F1020" s="168" t="s">
        <v>1094</v>
      </c>
      <c r="H1020" s="169">
        <v>23</v>
      </c>
      <c r="I1020" s="170"/>
      <c r="L1020" s="166"/>
      <c r="M1020" s="171"/>
      <c r="N1020" s="172"/>
      <c r="O1020" s="172"/>
      <c r="P1020" s="172"/>
      <c r="Q1020" s="172"/>
      <c r="R1020" s="172"/>
      <c r="S1020" s="172"/>
      <c r="T1020" s="173"/>
      <c r="AT1020" s="167" t="s">
        <v>150</v>
      </c>
      <c r="AU1020" s="167" t="s">
        <v>141</v>
      </c>
      <c r="AV1020" s="13" t="s">
        <v>141</v>
      </c>
      <c r="AW1020" s="13" t="s">
        <v>36</v>
      </c>
      <c r="AX1020" s="13" t="s">
        <v>75</v>
      </c>
      <c r="AY1020" s="167" t="s">
        <v>134</v>
      </c>
    </row>
    <row r="1021" spans="1:65" s="14" customFormat="1" ht="11.25">
      <c r="B1021" s="174"/>
      <c r="D1021" s="162" t="s">
        <v>150</v>
      </c>
      <c r="E1021" s="175" t="s">
        <v>3</v>
      </c>
      <c r="F1021" s="176" t="s">
        <v>154</v>
      </c>
      <c r="H1021" s="177">
        <v>71.048000000000002</v>
      </c>
      <c r="I1021" s="178"/>
      <c r="L1021" s="174"/>
      <c r="M1021" s="179"/>
      <c r="N1021" s="180"/>
      <c r="O1021" s="180"/>
      <c r="P1021" s="180"/>
      <c r="Q1021" s="180"/>
      <c r="R1021" s="180"/>
      <c r="S1021" s="180"/>
      <c r="T1021" s="181"/>
      <c r="AT1021" s="175" t="s">
        <v>150</v>
      </c>
      <c r="AU1021" s="175" t="s">
        <v>141</v>
      </c>
      <c r="AV1021" s="14" t="s">
        <v>140</v>
      </c>
      <c r="AW1021" s="14" t="s">
        <v>36</v>
      </c>
      <c r="AX1021" s="14" t="s">
        <v>22</v>
      </c>
      <c r="AY1021" s="175" t="s">
        <v>134</v>
      </c>
    </row>
    <row r="1022" spans="1:65" s="2" customFormat="1" ht="16.5" customHeight="1">
      <c r="A1022" s="33"/>
      <c r="B1022" s="148"/>
      <c r="C1022" s="149" t="s">
        <v>1181</v>
      </c>
      <c r="D1022" s="149" t="s">
        <v>136</v>
      </c>
      <c r="E1022" s="150" t="s">
        <v>1182</v>
      </c>
      <c r="F1022" s="151" t="s">
        <v>1183</v>
      </c>
      <c r="G1022" s="152" t="s">
        <v>183</v>
      </c>
      <c r="H1022" s="153">
        <v>71.048000000000002</v>
      </c>
      <c r="I1022" s="154"/>
      <c r="J1022" s="155">
        <f>ROUND(I1022*H1022,2)</f>
        <v>0</v>
      </c>
      <c r="K1022" s="151" t="s">
        <v>3</v>
      </c>
      <c r="L1022" s="34"/>
      <c r="M1022" s="156" t="s">
        <v>3</v>
      </c>
      <c r="N1022" s="157" t="s">
        <v>47</v>
      </c>
      <c r="O1022" s="54"/>
      <c r="P1022" s="158">
        <f>O1022*H1022</f>
        <v>0</v>
      </c>
      <c r="Q1022" s="158">
        <v>0</v>
      </c>
      <c r="R1022" s="158">
        <f>Q1022*H1022</f>
        <v>0</v>
      </c>
      <c r="S1022" s="158">
        <v>0</v>
      </c>
      <c r="T1022" s="159">
        <f>S1022*H1022</f>
        <v>0</v>
      </c>
      <c r="U1022" s="33"/>
      <c r="V1022" s="33"/>
      <c r="W1022" s="33"/>
      <c r="X1022" s="33"/>
      <c r="Y1022" s="33"/>
      <c r="Z1022" s="33"/>
      <c r="AA1022" s="33"/>
      <c r="AB1022" s="33"/>
      <c r="AC1022" s="33"/>
      <c r="AD1022" s="33"/>
      <c r="AE1022" s="33"/>
      <c r="AR1022" s="160" t="s">
        <v>250</v>
      </c>
      <c r="AT1022" s="160" t="s">
        <v>136</v>
      </c>
      <c r="AU1022" s="160" t="s">
        <v>141</v>
      </c>
      <c r="AY1022" s="18" t="s">
        <v>134</v>
      </c>
      <c r="BE1022" s="161">
        <f>IF(N1022="základní",J1022,0)</f>
        <v>0</v>
      </c>
      <c r="BF1022" s="161">
        <f>IF(N1022="snížená",J1022,0)</f>
        <v>0</v>
      </c>
      <c r="BG1022" s="161">
        <f>IF(N1022="zákl. přenesená",J1022,0)</f>
        <v>0</v>
      </c>
      <c r="BH1022" s="161">
        <f>IF(N1022="sníž. přenesená",J1022,0)</f>
        <v>0</v>
      </c>
      <c r="BI1022" s="161">
        <f>IF(N1022="nulová",J1022,0)</f>
        <v>0</v>
      </c>
      <c r="BJ1022" s="18" t="s">
        <v>141</v>
      </c>
      <c r="BK1022" s="161">
        <f>ROUND(I1022*H1022,2)</f>
        <v>0</v>
      </c>
      <c r="BL1022" s="18" t="s">
        <v>250</v>
      </c>
      <c r="BM1022" s="160" t="s">
        <v>1184</v>
      </c>
    </row>
    <row r="1023" spans="1:65" s="15" customFormat="1" ht="11.25">
      <c r="B1023" s="182"/>
      <c r="D1023" s="162" t="s">
        <v>150</v>
      </c>
      <c r="E1023" s="183" t="s">
        <v>3</v>
      </c>
      <c r="F1023" s="184" t="s">
        <v>1185</v>
      </c>
      <c r="H1023" s="183" t="s">
        <v>3</v>
      </c>
      <c r="I1023" s="185"/>
      <c r="L1023" s="182"/>
      <c r="M1023" s="186"/>
      <c r="N1023" s="187"/>
      <c r="O1023" s="187"/>
      <c r="P1023" s="187"/>
      <c r="Q1023" s="187"/>
      <c r="R1023" s="187"/>
      <c r="S1023" s="187"/>
      <c r="T1023" s="188"/>
      <c r="AT1023" s="183" t="s">
        <v>150</v>
      </c>
      <c r="AU1023" s="183" t="s">
        <v>141</v>
      </c>
      <c r="AV1023" s="15" t="s">
        <v>22</v>
      </c>
      <c r="AW1023" s="15" t="s">
        <v>36</v>
      </c>
      <c r="AX1023" s="15" t="s">
        <v>75</v>
      </c>
      <c r="AY1023" s="183" t="s">
        <v>134</v>
      </c>
    </row>
    <row r="1024" spans="1:65" s="15" customFormat="1" ht="11.25">
      <c r="B1024" s="182"/>
      <c r="D1024" s="162" t="s">
        <v>150</v>
      </c>
      <c r="E1024" s="183" t="s">
        <v>3</v>
      </c>
      <c r="F1024" s="184" t="s">
        <v>1186</v>
      </c>
      <c r="H1024" s="183" t="s">
        <v>3</v>
      </c>
      <c r="I1024" s="185"/>
      <c r="L1024" s="182"/>
      <c r="M1024" s="186"/>
      <c r="N1024" s="187"/>
      <c r="O1024" s="187"/>
      <c r="P1024" s="187"/>
      <c r="Q1024" s="187"/>
      <c r="R1024" s="187"/>
      <c r="S1024" s="187"/>
      <c r="T1024" s="188"/>
      <c r="AT1024" s="183" t="s">
        <v>150</v>
      </c>
      <c r="AU1024" s="183" t="s">
        <v>141</v>
      </c>
      <c r="AV1024" s="15" t="s">
        <v>22</v>
      </c>
      <c r="AW1024" s="15" t="s">
        <v>36</v>
      </c>
      <c r="AX1024" s="15" t="s">
        <v>75</v>
      </c>
      <c r="AY1024" s="183" t="s">
        <v>134</v>
      </c>
    </row>
    <row r="1025" spans="1:65" s="15" customFormat="1" ht="11.25">
      <c r="B1025" s="182"/>
      <c r="D1025" s="162" t="s">
        <v>150</v>
      </c>
      <c r="E1025" s="183" t="s">
        <v>3</v>
      </c>
      <c r="F1025" s="184" t="s">
        <v>1087</v>
      </c>
      <c r="H1025" s="183" t="s">
        <v>3</v>
      </c>
      <c r="I1025" s="185"/>
      <c r="L1025" s="182"/>
      <c r="M1025" s="186"/>
      <c r="N1025" s="187"/>
      <c r="O1025" s="187"/>
      <c r="P1025" s="187"/>
      <c r="Q1025" s="187"/>
      <c r="R1025" s="187"/>
      <c r="S1025" s="187"/>
      <c r="T1025" s="188"/>
      <c r="AT1025" s="183" t="s">
        <v>150</v>
      </c>
      <c r="AU1025" s="183" t="s">
        <v>141</v>
      </c>
      <c r="AV1025" s="15" t="s">
        <v>22</v>
      </c>
      <c r="AW1025" s="15" t="s">
        <v>36</v>
      </c>
      <c r="AX1025" s="15" t="s">
        <v>75</v>
      </c>
      <c r="AY1025" s="183" t="s">
        <v>134</v>
      </c>
    </row>
    <row r="1026" spans="1:65" s="13" customFormat="1" ht="11.25">
      <c r="B1026" s="166"/>
      <c r="D1026" s="162" t="s">
        <v>150</v>
      </c>
      <c r="E1026" s="167" t="s">
        <v>3</v>
      </c>
      <c r="F1026" s="168" t="s">
        <v>1088</v>
      </c>
      <c r="H1026" s="169">
        <v>15.705</v>
      </c>
      <c r="I1026" s="170"/>
      <c r="L1026" s="166"/>
      <c r="M1026" s="171"/>
      <c r="N1026" s="172"/>
      <c r="O1026" s="172"/>
      <c r="P1026" s="172"/>
      <c r="Q1026" s="172"/>
      <c r="R1026" s="172"/>
      <c r="S1026" s="172"/>
      <c r="T1026" s="173"/>
      <c r="AT1026" s="167" t="s">
        <v>150</v>
      </c>
      <c r="AU1026" s="167" t="s">
        <v>141</v>
      </c>
      <c r="AV1026" s="13" t="s">
        <v>141</v>
      </c>
      <c r="AW1026" s="13" t="s">
        <v>36</v>
      </c>
      <c r="AX1026" s="13" t="s">
        <v>75</v>
      </c>
      <c r="AY1026" s="167" t="s">
        <v>134</v>
      </c>
    </row>
    <row r="1027" spans="1:65" s="13" customFormat="1" ht="11.25">
      <c r="B1027" s="166"/>
      <c r="D1027" s="162" t="s">
        <v>150</v>
      </c>
      <c r="E1027" s="167" t="s">
        <v>3</v>
      </c>
      <c r="F1027" s="168" t="s">
        <v>1089</v>
      </c>
      <c r="H1027" s="169">
        <v>12.51</v>
      </c>
      <c r="I1027" s="170"/>
      <c r="L1027" s="166"/>
      <c r="M1027" s="171"/>
      <c r="N1027" s="172"/>
      <c r="O1027" s="172"/>
      <c r="P1027" s="172"/>
      <c r="Q1027" s="172"/>
      <c r="R1027" s="172"/>
      <c r="S1027" s="172"/>
      <c r="T1027" s="173"/>
      <c r="AT1027" s="167" t="s">
        <v>150</v>
      </c>
      <c r="AU1027" s="167" t="s">
        <v>141</v>
      </c>
      <c r="AV1027" s="13" t="s">
        <v>141</v>
      </c>
      <c r="AW1027" s="13" t="s">
        <v>36</v>
      </c>
      <c r="AX1027" s="13" t="s">
        <v>75</v>
      </c>
      <c r="AY1027" s="167" t="s">
        <v>134</v>
      </c>
    </row>
    <row r="1028" spans="1:65" s="13" customFormat="1" ht="11.25">
      <c r="B1028" s="166"/>
      <c r="D1028" s="162" t="s">
        <v>150</v>
      </c>
      <c r="E1028" s="167" t="s">
        <v>3</v>
      </c>
      <c r="F1028" s="168" t="s">
        <v>1090</v>
      </c>
      <c r="H1028" s="169">
        <v>1.875</v>
      </c>
      <c r="I1028" s="170"/>
      <c r="L1028" s="166"/>
      <c r="M1028" s="171"/>
      <c r="N1028" s="172"/>
      <c r="O1028" s="172"/>
      <c r="P1028" s="172"/>
      <c r="Q1028" s="172"/>
      <c r="R1028" s="172"/>
      <c r="S1028" s="172"/>
      <c r="T1028" s="173"/>
      <c r="AT1028" s="167" t="s">
        <v>150</v>
      </c>
      <c r="AU1028" s="167" t="s">
        <v>141</v>
      </c>
      <c r="AV1028" s="13" t="s">
        <v>141</v>
      </c>
      <c r="AW1028" s="13" t="s">
        <v>36</v>
      </c>
      <c r="AX1028" s="13" t="s">
        <v>75</v>
      </c>
      <c r="AY1028" s="167" t="s">
        <v>134</v>
      </c>
    </row>
    <row r="1029" spans="1:65" s="13" customFormat="1" ht="11.25">
      <c r="B1029" s="166"/>
      <c r="D1029" s="162" t="s">
        <v>150</v>
      </c>
      <c r="E1029" s="167" t="s">
        <v>3</v>
      </c>
      <c r="F1029" s="168" t="s">
        <v>1091</v>
      </c>
      <c r="H1029" s="169">
        <v>4.1479999999999997</v>
      </c>
      <c r="I1029" s="170"/>
      <c r="L1029" s="166"/>
      <c r="M1029" s="171"/>
      <c r="N1029" s="172"/>
      <c r="O1029" s="172"/>
      <c r="P1029" s="172"/>
      <c r="Q1029" s="172"/>
      <c r="R1029" s="172"/>
      <c r="S1029" s="172"/>
      <c r="T1029" s="173"/>
      <c r="AT1029" s="167" t="s">
        <v>150</v>
      </c>
      <c r="AU1029" s="167" t="s">
        <v>141</v>
      </c>
      <c r="AV1029" s="13" t="s">
        <v>141</v>
      </c>
      <c r="AW1029" s="13" t="s">
        <v>36</v>
      </c>
      <c r="AX1029" s="13" t="s">
        <v>75</v>
      </c>
      <c r="AY1029" s="167" t="s">
        <v>134</v>
      </c>
    </row>
    <row r="1030" spans="1:65" s="13" customFormat="1" ht="11.25">
      <c r="B1030" s="166"/>
      <c r="D1030" s="162" t="s">
        <v>150</v>
      </c>
      <c r="E1030" s="167" t="s">
        <v>3</v>
      </c>
      <c r="F1030" s="168" t="s">
        <v>1092</v>
      </c>
      <c r="H1030" s="169">
        <v>6.6</v>
      </c>
      <c r="I1030" s="170"/>
      <c r="L1030" s="166"/>
      <c r="M1030" s="171"/>
      <c r="N1030" s="172"/>
      <c r="O1030" s="172"/>
      <c r="P1030" s="172"/>
      <c r="Q1030" s="172"/>
      <c r="R1030" s="172"/>
      <c r="S1030" s="172"/>
      <c r="T1030" s="173"/>
      <c r="AT1030" s="167" t="s">
        <v>150</v>
      </c>
      <c r="AU1030" s="167" t="s">
        <v>141</v>
      </c>
      <c r="AV1030" s="13" t="s">
        <v>141</v>
      </c>
      <c r="AW1030" s="13" t="s">
        <v>36</v>
      </c>
      <c r="AX1030" s="13" t="s">
        <v>75</v>
      </c>
      <c r="AY1030" s="167" t="s">
        <v>134</v>
      </c>
    </row>
    <row r="1031" spans="1:65" s="13" customFormat="1" ht="11.25">
      <c r="B1031" s="166"/>
      <c r="D1031" s="162" t="s">
        <v>150</v>
      </c>
      <c r="E1031" s="167" t="s">
        <v>3</v>
      </c>
      <c r="F1031" s="168" t="s">
        <v>1093</v>
      </c>
      <c r="H1031" s="169">
        <v>7.21</v>
      </c>
      <c r="I1031" s="170"/>
      <c r="L1031" s="166"/>
      <c r="M1031" s="171"/>
      <c r="N1031" s="172"/>
      <c r="O1031" s="172"/>
      <c r="P1031" s="172"/>
      <c r="Q1031" s="172"/>
      <c r="R1031" s="172"/>
      <c r="S1031" s="172"/>
      <c r="T1031" s="173"/>
      <c r="AT1031" s="167" t="s">
        <v>150</v>
      </c>
      <c r="AU1031" s="167" t="s">
        <v>141</v>
      </c>
      <c r="AV1031" s="13" t="s">
        <v>141</v>
      </c>
      <c r="AW1031" s="13" t="s">
        <v>36</v>
      </c>
      <c r="AX1031" s="13" t="s">
        <v>75</v>
      </c>
      <c r="AY1031" s="167" t="s">
        <v>134</v>
      </c>
    </row>
    <row r="1032" spans="1:65" s="13" customFormat="1" ht="11.25">
      <c r="B1032" s="166"/>
      <c r="D1032" s="162" t="s">
        <v>150</v>
      </c>
      <c r="E1032" s="167" t="s">
        <v>3</v>
      </c>
      <c r="F1032" s="168" t="s">
        <v>1094</v>
      </c>
      <c r="H1032" s="169">
        <v>23</v>
      </c>
      <c r="I1032" s="170"/>
      <c r="L1032" s="166"/>
      <c r="M1032" s="171"/>
      <c r="N1032" s="172"/>
      <c r="O1032" s="172"/>
      <c r="P1032" s="172"/>
      <c r="Q1032" s="172"/>
      <c r="R1032" s="172"/>
      <c r="S1032" s="172"/>
      <c r="T1032" s="173"/>
      <c r="AT1032" s="167" t="s">
        <v>150</v>
      </c>
      <c r="AU1032" s="167" t="s">
        <v>141</v>
      </c>
      <c r="AV1032" s="13" t="s">
        <v>141</v>
      </c>
      <c r="AW1032" s="13" t="s">
        <v>36</v>
      </c>
      <c r="AX1032" s="13" t="s">
        <v>75</v>
      </c>
      <c r="AY1032" s="167" t="s">
        <v>134</v>
      </c>
    </row>
    <row r="1033" spans="1:65" s="14" customFormat="1" ht="11.25">
      <c r="B1033" s="174"/>
      <c r="D1033" s="162" t="s">
        <v>150</v>
      </c>
      <c r="E1033" s="175" t="s">
        <v>3</v>
      </c>
      <c r="F1033" s="176" t="s">
        <v>154</v>
      </c>
      <c r="H1033" s="177">
        <v>71.048000000000002</v>
      </c>
      <c r="I1033" s="178"/>
      <c r="L1033" s="174"/>
      <c r="M1033" s="179"/>
      <c r="N1033" s="180"/>
      <c r="O1033" s="180"/>
      <c r="P1033" s="180"/>
      <c r="Q1033" s="180"/>
      <c r="R1033" s="180"/>
      <c r="S1033" s="180"/>
      <c r="T1033" s="181"/>
      <c r="AT1033" s="175" t="s">
        <v>150</v>
      </c>
      <c r="AU1033" s="175" t="s">
        <v>141</v>
      </c>
      <c r="AV1033" s="14" t="s">
        <v>140</v>
      </c>
      <c r="AW1033" s="14" t="s">
        <v>36</v>
      </c>
      <c r="AX1033" s="14" t="s">
        <v>22</v>
      </c>
      <c r="AY1033" s="175" t="s">
        <v>134</v>
      </c>
    </row>
    <row r="1034" spans="1:65" s="2" customFormat="1" ht="16.5" customHeight="1">
      <c r="A1034" s="33"/>
      <c r="B1034" s="148"/>
      <c r="C1034" s="149" t="s">
        <v>1187</v>
      </c>
      <c r="D1034" s="149" t="s">
        <v>136</v>
      </c>
      <c r="E1034" s="150" t="s">
        <v>1188</v>
      </c>
      <c r="F1034" s="151" t="s">
        <v>1189</v>
      </c>
      <c r="G1034" s="152" t="s">
        <v>1036</v>
      </c>
      <c r="H1034" s="199"/>
      <c r="I1034" s="154"/>
      <c r="J1034" s="155">
        <f>ROUND(I1034*H1034,2)</f>
        <v>0</v>
      </c>
      <c r="K1034" s="151" t="s">
        <v>146</v>
      </c>
      <c r="L1034" s="34"/>
      <c r="M1034" s="156" t="s">
        <v>3</v>
      </c>
      <c r="N1034" s="157" t="s">
        <v>47</v>
      </c>
      <c r="O1034" s="54"/>
      <c r="P1034" s="158">
        <f>O1034*H1034</f>
        <v>0</v>
      </c>
      <c r="Q1034" s="158">
        <v>0</v>
      </c>
      <c r="R1034" s="158">
        <f>Q1034*H1034</f>
        <v>0</v>
      </c>
      <c r="S1034" s="158">
        <v>0</v>
      </c>
      <c r="T1034" s="159">
        <f>S1034*H1034</f>
        <v>0</v>
      </c>
      <c r="U1034" s="33"/>
      <c r="V1034" s="33"/>
      <c r="W1034" s="33"/>
      <c r="X1034" s="33"/>
      <c r="Y1034" s="33"/>
      <c r="Z1034" s="33"/>
      <c r="AA1034" s="33"/>
      <c r="AB1034" s="33"/>
      <c r="AC1034" s="33"/>
      <c r="AD1034" s="33"/>
      <c r="AE1034" s="33"/>
      <c r="AR1034" s="160" t="s">
        <v>250</v>
      </c>
      <c r="AT1034" s="160" t="s">
        <v>136</v>
      </c>
      <c r="AU1034" s="160" t="s">
        <v>141</v>
      </c>
      <c r="AY1034" s="18" t="s">
        <v>134</v>
      </c>
      <c r="BE1034" s="161">
        <f>IF(N1034="základní",J1034,0)</f>
        <v>0</v>
      </c>
      <c r="BF1034" s="161">
        <f>IF(N1034="snížená",J1034,0)</f>
        <v>0</v>
      </c>
      <c r="BG1034" s="161">
        <f>IF(N1034="zákl. přenesená",J1034,0)</f>
        <v>0</v>
      </c>
      <c r="BH1034" s="161">
        <f>IF(N1034="sníž. přenesená",J1034,0)</f>
        <v>0</v>
      </c>
      <c r="BI1034" s="161">
        <f>IF(N1034="nulová",J1034,0)</f>
        <v>0</v>
      </c>
      <c r="BJ1034" s="18" t="s">
        <v>141</v>
      </c>
      <c r="BK1034" s="161">
        <f>ROUND(I1034*H1034,2)</f>
        <v>0</v>
      </c>
      <c r="BL1034" s="18" t="s">
        <v>250</v>
      </c>
      <c r="BM1034" s="160" t="s">
        <v>1190</v>
      </c>
    </row>
    <row r="1035" spans="1:65" s="2" customFormat="1" ht="19.5">
      <c r="A1035" s="33"/>
      <c r="B1035" s="34"/>
      <c r="C1035" s="33"/>
      <c r="D1035" s="162" t="s">
        <v>148</v>
      </c>
      <c r="E1035" s="33"/>
      <c r="F1035" s="163" t="s">
        <v>1191</v>
      </c>
      <c r="G1035" s="33"/>
      <c r="H1035" s="33"/>
      <c r="I1035" s="88"/>
      <c r="J1035" s="33"/>
      <c r="K1035" s="33"/>
      <c r="L1035" s="34"/>
      <c r="M1035" s="164"/>
      <c r="N1035" s="165"/>
      <c r="O1035" s="54"/>
      <c r="P1035" s="54"/>
      <c r="Q1035" s="54"/>
      <c r="R1035" s="54"/>
      <c r="S1035" s="54"/>
      <c r="T1035" s="55"/>
      <c r="U1035" s="33"/>
      <c r="V1035" s="33"/>
      <c r="W1035" s="33"/>
      <c r="X1035" s="33"/>
      <c r="Y1035" s="33"/>
      <c r="Z1035" s="33"/>
      <c r="AA1035" s="33"/>
      <c r="AB1035" s="33"/>
      <c r="AC1035" s="33"/>
      <c r="AD1035" s="33"/>
      <c r="AE1035" s="33"/>
      <c r="AT1035" s="18" t="s">
        <v>148</v>
      </c>
      <c r="AU1035" s="18" t="s">
        <v>141</v>
      </c>
    </row>
    <row r="1036" spans="1:65" s="12" customFormat="1" ht="22.9" customHeight="1">
      <c r="B1036" s="135"/>
      <c r="D1036" s="136" t="s">
        <v>74</v>
      </c>
      <c r="E1036" s="146" t="s">
        <v>1192</v>
      </c>
      <c r="F1036" s="146" t="s">
        <v>1193</v>
      </c>
      <c r="I1036" s="138"/>
      <c r="J1036" s="147">
        <f>BK1036</f>
        <v>0</v>
      </c>
      <c r="L1036" s="135"/>
      <c r="M1036" s="140"/>
      <c r="N1036" s="141"/>
      <c r="O1036" s="141"/>
      <c r="P1036" s="142">
        <f>SUM(P1037:P1086)</f>
        <v>0</v>
      </c>
      <c r="Q1036" s="141"/>
      <c r="R1036" s="142">
        <f>SUM(R1037:R1086)</f>
        <v>0.48352820000000002</v>
      </c>
      <c r="S1036" s="141"/>
      <c r="T1036" s="143">
        <f>SUM(T1037:T1086)</f>
        <v>0</v>
      </c>
      <c r="AR1036" s="136" t="s">
        <v>141</v>
      </c>
      <c r="AT1036" s="144" t="s">
        <v>74</v>
      </c>
      <c r="AU1036" s="144" t="s">
        <v>22</v>
      </c>
      <c r="AY1036" s="136" t="s">
        <v>134</v>
      </c>
      <c r="BK1036" s="145">
        <f>SUM(BK1037:BK1086)</f>
        <v>0</v>
      </c>
    </row>
    <row r="1037" spans="1:65" s="2" customFormat="1" ht="24" customHeight="1">
      <c r="A1037" s="33"/>
      <c r="B1037" s="148"/>
      <c r="C1037" s="149" t="s">
        <v>1194</v>
      </c>
      <c r="D1037" s="149" t="s">
        <v>136</v>
      </c>
      <c r="E1037" s="150" t="s">
        <v>1195</v>
      </c>
      <c r="F1037" s="151" t="s">
        <v>1196</v>
      </c>
      <c r="G1037" s="152" t="s">
        <v>191</v>
      </c>
      <c r="H1037" s="153">
        <v>56.65</v>
      </c>
      <c r="I1037" s="154"/>
      <c r="J1037" s="155">
        <f>ROUND(I1037*H1037,2)</f>
        <v>0</v>
      </c>
      <c r="K1037" s="151" t="s">
        <v>3</v>
      </c>
      <c r="L1037" s="34"/>
      <c r="M1037" s="156" t="s">
        <v>3</v>
      </c>
      <c r="N1037" s="157" t="s">
        <v>47</v>
      </c>
      <c r="O1037" s="54"/>
      <c r="P1037" s="158">
        <f>O1037*H1037</f>
        <v>0</v>
      </c>
      <c r="Q1037" s="158">
        <v>0</v>
      </c>
      <c r="R1037" s="158">
        <f>Q1037*H1037</f>
        <v>0</v>
      </c>
      <c r="S1037" s="158">
        <v>0</v>
      </c>
      <c r="T1037" s="159">
        <f>S1037*H1037</f>
        <v>0</v>
      </c>
      <c r="U1037" s="33"/>
      <c r="V1037" s="33"/>
      <c r="W1037" s="33"/>
      <c r="X1037" s="33"/>
      <c r="Y1037" s="33"/>
      <c r="Z1037" s="33"/>
      <c r="AA1037" s="33"/>
      <c r="AB1037" s="33"/>
      <c r="AC1037" s="33"/>
      <c r="AD1037" s="33"/>
      <c r="AE1037" s="33"/>
      <c r="AR1037" s="160" t="s">
        <v>250</v>
      </c>
      <c r="AT1037" s="160" t="s">
        <v>136</v>
      </c>
      <c r="AU1037" s="160" t="s">
        <v>141</v>
      </c>
      <c r="AY1037" s="18" t="s">
        <v>134</v>
      </c>
      <c r="BE1037" s="161">
        <f>IF(N1037="základní",J1037,0)</f>
        <v>0</v>
      </c>
      <c r="BF1037" s="161">
        <f>IF(N1037="snížená",J1037,0)</f>
        <v>0</v>
      </c>
      <c r="BG1037" s="161">
        <f>IF(N1037="zákl. přenesená",J1037,0)</f>
        <v>0</v>
      </c>
      <c r="BH1037" s="161">
        <f>IF(N1037="sníž. přenesená",J1037,0)</f>
        <v>0</v>
      </c>
      <c r="BI1037" s="161">
        <f>IF(N1037="nulová",J1037,0)</f>
        <v>0</v>
      </c>
      <c r="BJ1037" s="18" t="s">
        <v>141</v>
      </c>
      <c r="BK1037" s="161">
        <f>ROUND(I1037*H1037,2)</f>
        <v>0</v>
      </c>
      <c r="BL1037" s="18" t="s">
        <v>250</v>
      </c>
      <c r="BM1037" s="160" t="s">
        <v>1197</v>
      </c>
    </row>
    <row r="1038" spans="1:65" s="15" customFormat="1" ht="11.25">
      <c r="B1038" s="182"/>
      <c r="D1038" s="162" t="s">
        <v>150</v>
      </c>
      <c r="E1038" s="183" t="s">
        <v>3</v>
      </c>
      <c r="F1038" s="184" t="s">
        <v>1198</v>
      </c>
      <c r="H1038" s="183" t="s">
        <v>3</v>
      </c>
      <c r="I1038" s="185"/>
      <c r="L1038" s="182"/>
      <c r="M1038" s="186"/>
      <c r="N1038" s="187"/>
      <c r="O1038" s="187"/>
      <c r="P1038" s="187"/>
      <c r="Q1038" s="187"/>
      <c r="R1038" s="187"/>
      <c r="S1038" s="187"/>
      <c r="T1038" s="188"/>
      <c r="AT1038" s="183" t="s">
        <v>150</v>
      </c>
      <c r="AU1038" s="183" t="s">
        <v>141</v>
      </c>
      <c r="AV1038" s="15" t="s">
        <v>22</v>
      </c>
      <c r="AW1038" s="15" t="s">
        <v>36</v>
      </c>
      <c r="AX1038" s="15" t="s">
        <v>75</v>
      </c>
      <c r="AY1038" s="183" t="s">
        <v>134</v>
      </c>
    </row>
    <row r="1039" spans="1:65" s="13" customFormat="1" ht="11.25">
      <c r="B1039" s="166"/>
      <c r="D1039" s="162" t="s">
        <v>150</v>
      </c>
      <c r="E1039" s="167" t="s">
        <v>3</v>
      </c>
      <c r="F1039" s="168" t="s">
        <v>1199</v>
      </c>
      <c r="H1039" s="169">
        <v>46.25</v>
      </c>
      <c r="I1039" s="170"/>
      <c r="L1039" s="166"/>
      <c r="M1039" s="171"/>
      <c r="N1039" s="172"/>
      <c r="O1039" s="172"/>
      <c r="P1039" s="172"/>
      <c r="Q1039" s="172"/>
      <c r="R1039" s="172"/>
      <c r="S1039" s="172"/>
      <c r="T1039" s="173"/>
      <c r="AT1039" s="167" t="s">
        <v>150</v>
      </c>
      <c r="AU1039" s="167" t="s">
        <v>141</v>
      </c>
      <c r="AV1039" s="13" t="s">
        <v>141</v>
      </c>
      <c r="AW1039" s="13" t="s">
        <v>36</v>
      </c>
      <c r="AX1039" s="13" t="s">
        <v>75</v>
      </c>
      <c r="AY1039" s="167" t="s">
        <v>134</v>
      </c>
    </row>
    <row r="1040" spans="1:65" s="13" customFormat="1" ht="11.25">
      <c r="B1040" s="166"/>
      <c r="D1040" s="162" t="s">
        <v>150</v>
      </c>
      <c r="E1040" s="167" t="s">
        <v>3</v>
      </c>
      <c r="F1040" s="168" t="s">
        <v>1200</v>
      </c>
      <c r="H1040" s="169">
        <v>7.2</v>
      </c>
      <c r="I1040" s="170"/>
      <c r="L1040" s="166"/>
      <c r="M1040" s="171"/>
      <c r="N1040" s="172"/>
      <c r="O1040" s="172"/>
      <c r="P1040" s="172"/>
      <c r="Q1040" s="172"/>
      <c r="R1040" s="172"/>
      <c r="S1040" s="172"/>
      <c r="T1040" s="173"/>
      <c r="AT1040" s="167" t="s">
        <v>150</v>
      </c>
      <c r="AU1040" s="167" t="s">
        <v>141</v>
      </c>
      <c r="AV1040" s="13" t="s">
        <v>141</v>
      </c>
      <c r="AW1040" s="13" t="s">
        <v>36</v>
      </c>
      <c r="AX1040" s="13" t="s">
        <v>75</v>
      </c>
      <c r="AY1040" s="167" t="s">
        <v>134</v>
      </c>
    </row>
    <row r="1041" spans="1:65" s="13" customFormat="1" ht="11.25">
      <c r="B1041" s="166"/>
      <c r="D1041" s="162" t="s">
        <v>150</v>
      </c>
      <c r="E1041" s="167" t="s">
        <v>3</v>
      </c>
      <c r="F1041" s="168" t="s">
        <v>1201</v>
      </c>
      <c r="H1041" s="169">
        <v>1.3</v>
      </c>
      <c r="I1041" s="170"/>
      <c r="L1041" s="166"/>
      <c r="M1041" s="171"/>
      <c r="N1041" s="172"/>
      <c r="O1041" s="172"/>
      <c r="P1041" s="172"/>
      <c r="Q1041" s="172"/>
      <c r="R1041" s="172"/>
      <c r="S1041" s="172"/>
      <c r="T1041" s="173"/>
      <c r="AT1041" s="167" t="s">
        <v>150</v>
      </c>
      <c r="AU1041" s="167" t="s">
        <v>141</v>
      </c>
      <c r="AV1041" s="13" t="s">
        <v>141</v>
      </c>
      <c r="AW1041" s="13" t="s">
        <v>36</v>
      </c>
      <c r="AX1041" s="13" t="s">
        <v>75</v>
      </c>
      <c r="AY1041" s="167" t="s">
        <v>134</v>
      </c>
    </row>
    <row r="1042" spans="1:65" s="13" customFormat="1" ht="11.25">
      <c r="B1042" s="166"/>
      <c r="D1042" s="162" t="s">
        <v>150</v>
      </c>
      <c r="E1042" s="167" t="s">
        <v>3</v>
      </c>
      <c r="F1042" s="168" t="s">
        <v>1202</v>
      </c>
      <c r="H1042" s="169">
        <v>1.9</v>
      </c>
      <c r="I1042" s="170"/>
      <c r="L1042" s="166"/>
      <c r="M1042" s="171"/>
      <c r="N1042" s="172"/>
      <c r="O1042" s="172"/>
      <c r="P1042" s="172"/>
      <c r="Q1042" s="172"/>
      <c r="R1042" s="172"/>
      <c r="S1042" s="172"/>
      <c r="T1042" s="173"/>
      <c r="AT1042" s="167" t="s">
        <v>150</v>
      </c>
      <c r="AU1042" s="167" t="s">
        <v>141</v>
      </c>
      <c r="AV1042" s="13" t="s">
        <v>141</v>
      </c>
      <c r="AW1042" s="13" t="s">
        <v>36</v>
      </c>
      <c r="AX1042" s="13" t="s">
        <v>75</v>
      </c>
      <c r="AY1042" s="167" t="s">
        <v>134</v>
      </c>
    </row>
    <row r="1043" spans="1:65" s="14" customFormat="1" ht="11.25">
      <c r="B1043" s="174"/>
      <c r="D1043" s="162" t="s">
        <v>150</v>
      </c>
      <c r="E1043" s="175" t="s">
        <v>3</v>
      </c>
      <c r="F1043" s="176" t="s">
        <v>154</v>
      </c>
      <c r="H1043" s="177">
        <v>56.65</v>
      </c>
      <c r="I1043" s="178"/>
      <c r="L1043" s="174"/>
      <c r="M1043" s="179"/>
      <c r="N1043" s="180"/>
      <c r="O1043" s="180"/>
      <c r="P1043" s="180"/>
      <c r="Q1043" s="180"/>
      <c r="R1043" s="180"/>
      <c r="S1043" s="180"/>
      <c r="T1043" s="181"/>
      <c r="AT1043" s="175" t="s">
        <v>150</v>
      </c>
      <c r="AU1043" s="175" t="s">
        <v>141</v>
      </c>
      <c r="AV1043" s="14" t="s">
        <v>140</v>
      </c>
      <c r="AW1043" s="14" t="s">
        <v>36</v>
      </c>
      <c r="AX1043" s="14" t="s">
        <v>22</v>
      </c>
      <c r="AY1043" s="175" t="s">
        <v>134</v>
      </c>
    </row>
    <row r="1044" spans="1:65" s="2" customFormat="1" ht="16.5" customHeight="1">
      <c r="A1044" s="33"/>
      <c r="B1044" s="148"/>
      <c r="C1044" s="149" t="s">
        <v>1203</v>
      </c>
      <c r="D1044" s="149" t="s">
        <v>136</v>
      </c>
      <c r="E1044" s="150" t="s">
        <v>1204</v>
      </c>
      <c r="F1044" s="151" t="s">
        <v>1205</v>
      </c>
      <c r="G1044" s="152" t="s">
        <v>191</v>
      </c>
      <c r="H1044" s="153">
        <v>17.2</v>
      </c>
      <c r="I1044" s="154"/>
      <c r="J1044" s="155">
        <f>ROUND(I1044*H1044,2)</f>
        <v>0</v>
      </c>
      <c r="K1044" s="151" t="s">
        <v>3</v>
      </c>
      <c r="L1044" s="34"/>
      <c r="M1044" s="156" t="s">
        <v>3</v>
      </c>
      <c r="N1044" s="157" t="s">
        <v>47</v>
      </c>
      <c r="O1044" s="54"/>
      <c r="P1044" s="158">
        <f>O1044*H1044</f>
        <v>0</v>
      </c>
      <c r="Q1044" s="158">
        <v>0</v>
      </c>
      <c r="R1044" s="158">
        <f>Q1044*H1044</f>
        <v>0</v>
      </c>
      <c r="S1044" s="158">
        <v>0</v>
      </c>
      <c r="T1044" s="159">
        <f>S1044*H1044</f>
        <v>0</v>
      </c>
      <c r="U1044" s="33"/>
      <c r="V1044" s="33"/>
      <c r="W1044" s="33"/>
      <c r="X1044" s="33"/>
      <c r="Y1044" s="33"/>
      <c r="Z1044" s="33"/>
      <c r="AA1044" s="33"/>
      <c r="AB1044" s="33"/>
      <c r="AC1044" s="33"/>
      <c r="AD1044" s="33"/>
      <c r="AE1044" s="33"/>
      <c r="AR1044" s="160" t="s">
        <v>250</v>
      </c>
      <c r="AT1044" s="160" t="s">
        <v>136</v>
      </c>
      <c r="AU1044" s="160" t="s">
        <v>141</v>
      </c>
      <c r="AY1044" s="18" t="s">
        <v>134</v>
      </c>
      <c r="BE1044" s="161">
        <f>IF(N1044="základní",J1044,0)</f>
        <v>0</v>
      </c>
      <c r="BF1044" s="161">
        <f>IF(N1044="snížená",J1044,0)</f>
        <v>0</v>
      </c>
      <c r="BG1044" s="161">
        <f>IF(N1044="zákl. přenesená",J1044,0)</f>
        <v>0</v>
      </c>
      <c r="BH1044" s="161">
        <f>IF(N1044="sníž. přenesená",J1044,0)</f>
        <v>0</v>
      </c>
      <c r="BI1044" s="161">
        <f>IF(N1044="nulová",J1044,0)</f>
        <v>0</v>
      </c>
      <c r="BJ1044" s="18" t="s">
        <v>141</v>
      </c>
      <c r="BK1044" s="161">
        <f>ROUND(I1044*H1044,2)</f>
        <v>0</v>
      </c>
      <c r="BL1044" s="18" t="s">
        <v>250</v>
      </c>
      <c r="BM1044" s="160" t="s">
        <v>1206</v>
      </c>
    </row>
    <row r="1045" spans="1:65" s="15" customFormat="1" ht="11.25">
      <c r="B1045" s="182"/>
      <c r="D1045" s="162" t="s">
        <v>150</v>
      </c>
      <c r="E1045" s="183" t="s">
        <v>3</v>
      </c>
      <c r="F1045" s="184" t="s">
        <v>1207</v>
      </c>
      <c r="H1045" s="183" t="s">
        <v>3</v>
      </c>
      <c r="I1045" s="185"/>
      <c r="L1045" s="182"/>
      <c r="M1045" s="186"/>
      <c r="N1045" s="187"/>
      <c r="O1045" s="187"/>
      <c r="P1045" s="187"/>
      <c r="Q1045" s="187"/>
      <c r="R1045" s="187"/>
      <c r="S1045" s="187"/>
      <c r="T1045" s="188"/>
      <c r="AT1045" s="183" t="s">
        <v>150</v>
      </c>
      <c r="AU1045" s="183" t="s">
        <v>141</v>
      </c>
      <c r="AV1045" s="15" t="s">
        <v>22</v>
      </c>
      <c r="AW1045" s="15" t="s">
        <v>36</v>
      </c>
      <c r="AX1045" s="15" t="s">
        <v>75</v>
      </c>
      <c r="AY1045" s="183" t="s">
        <v>134</v>
      </c>
    </row>
    <row r="1046" spans="1:65" s="13" customFormat="1" ht="11.25">
      <c r="B1046" s="166"/>
      <c r="D1046" s="162" t="s">
        <v>150</v>
      </c>
      <c r="E1046" s="167" t="s">
        <v>3</v>
      </c>
      <c r="F1046" s="168" t="s">
        <v>1208</v>
      </c>
      <c r="H1046" s="169">
        <v>17.2</v>
      </c>
      <c r="I1046" s="170"/>
      <c r="L1046" s="166"/>
      <c r="M1046" s="171"/>
      <c r="N1046" s="172"/>
      <c r="O1046" s="172"/>
      <c r="P1046" s="172"/>
      <c r="Q1046" s="172"/>
      <c r="R1046" s="172"/>
      <c r="S1046" s="172"/>
      <c r="T1046" s="173"/>
      <c r="AT1046" s="167" t="s">
        <v>150</v>
      </c>
      <c r="AU1046" s="167" t="s">
        <v>141</v>
      </c>
      <c r="AV1046" s="13" t="s">
        <v>141</v>
      </c>
      <c r="AW1046" s="13" t="s">
        <v>36</v>
      </c>
      <c r="AX1046" s="13" t="s">
        <v>22</v>
      </c>
      <c r="AY1046" s="167" t="s">
        <v>134</v>
      </c>
    </row>
    <row r="1047" spans="1:65" s="2" customFormat="1" ht="16.5" customHeight="1">
      <c r="A1047" s="33"/>
      <c r="B1047" s="148"/>
      <c r="C1047" s="149" t="s">
        <v>1209</v>
      </c>
      <c r="D1047" s="149" t="s">
        <v>136</v>
      </c>
      <c r="E1047" s="150" t="s">
        <v>1210</v>
      </c>
      <c r="F1047" s="151" t="s">
        <v>1211</v>
      </c>
      <c r="G1047" s="152" t="s">
        <v>191</v>
      </c>
      <c r="H1047" s="153">
        <v>16.100000000000001</v>
      </c>
      <c r="I1047" s="154"/>
      <c r="J1047" s="155">
        <f>ROUND(I1047*H1047,2)</f>
        <v>0</v>
      </c>
      <c r="K1047" s="151" t="s">
        <v>3</v>
      </c>
      <c r="L1047" s="34"/>
      <c r="M1047" s="156" t="s">
        <v>3</v>
      </c>
      <c r="N1047" s="157" t="s">
        <v>47</v>
      </c>
      <c r="O1047" s="54"/>
      <c r="P1047" s="158">
        <f>O1047*H1047</f>
        <v>0</v>
      </c>
      <c r="Q1047" s="158">
        <v>3.5699999999999998E-3</v>
      </c>
      <c r="R1047" s="158">
        <f>Q1047*H1047</f>
        <v>5.7477E-2</v>
      </c>
      <c r="S1047" s="158">
        <v>0</v>
      </c>
      <c r="T1047" s="159">
        <f>S1047*H1047</f>
        <v>0</v>
      </c>
      <c r="U1047" s="33"/>
      <c r="V1047" s="33"/>
      <c r="W1047" s="33"/>
      <c r="X1047" s="33"/>
      <c r="Y1047" s="33"/>
      <c r="Z1047" s="33"/>
      <c r="AA1047" s="33"/>
      <c r="AB1047" s="33"/>
      <c r="AC1047" s="33"/>
      <c r="AD1047" s="33"/>
      <c r="AE1047" s="33"/>
      <c r="AR1047" s="160" t="s">
        <v>250</v>
      </c>
      <c r="AT1047" s="160" t="s">
        <v>136</v>
      </c>
      <c r="AU1047" s="160" t="s">
        <v>141</v>
      </c>
      <c r="AY1047" s="18" t="s">
        <v>134</v>
      </c>
      <c r="BE1047" s="161">
        <f>IF(N1047="základní",J1047,0)</f>
        <v>0</v>
      </c>
      <c r="BF1047" s="161">
        <f>IF(N1047="snížená",J1047,0)</f>
        <v>0</v>
      </c>
      <c r="BG1047" s="161">
        <f>IF(N1047="zákl. přenesená",J1047,0)</f>
        <v>0</v>
      </c>
      <c r="BH1047" s="161">
        <f>IF(N1047="sníž. přenesená",J1047,0)</f>
        <v>0</v>
      </c>
      <c r="BI1047" s="161">
        <f>IF(N1047="nulová",J1047,0)</f>
        <v>0</v>
      </c>
      <c r="BJ1047" s="18" t="s">
        <v>141</v>
      </c>
      <c r="BK1047" s="161">
        <f>ROUND(I1047*H1047,2)</f>
        <v>0</v>
      </c>
      <c r="BL1047" s="18" t="s">
        <v>250</v>
      </c>
      <c r="BM1047" s="160" t="s">
        <v>1212</v>
      </c>
    </row>
    <row r="1048" spans="1:65" s="15" customFormat="1" ht="11.25">
      <c r="B1048" s="182"/>
      <c r="D1048" s="162" t="s">
        <v>150</v>
      </c>
      <c r="E1048" s="183" t="s">
        <v>3</v>
      </c>
      <c r="F1048" s="184" t="s">
        <v>1207</v>
      </c>
      <c r="H1048" s="183" t="s">
        <v>3</v>
      </c>
      <c r="I1048" s="185"/>
      <c r="L1048" s="182"/>
      <c r="M1048" s="186"/>
      <c r="N1048" s="187"/>
      <c r="O1048" s="187"/>
      <c r="P1048" s="187"/>
      <c r="Q1048" s="187"/>
      <c r="R1048" s="187"/>
      <c r="S1048" s="187"/>
      <c r="T1048" s="188"/>
      <c r="AT1048" s="183" t="s">
        <v>150</v>
      </c>
      <c r="AU1048" s="183" t="s">
        <v>141</v>
      </c>
      <c r="AV1048" s="15" t="s">
        <v>22</v>
      </c>
      <c r="AW1048" s="15" t="s">
        <v>36</v>
      </c>
      <c r="AX1048" s="15" t="s">
        <v>75</v>
      </c>
      <c r="AY1048" s="183" t="s">
        <v>134</v>
      </c>
    </row>
    <row r="1049" spans="1:65" s="13" customFormat="1" ht="11.25">
      <c r="B1049" s="166"/>
      <c r="D1049" s="162" t="s">
        <v>150</v>
      </c>
      <c r="E1049" s="167" t="s">
        <v>3</v>
      </c>
      <c r="F1049" s="168" t="s">
        <v>1213</v>
      </c>
      <c r="H1049" s="169">
        <v>16.100000000000001</v>
      </c>
      <c r="I1049" s="170"/>
      <c r="L1049" s="166"/>
      <c r="M1049" s="171"/>
      <c r="N1049" s="172"/>
      <c r="O1049" s="172"/>
      <c r="P1049" s="172"/>
      <c r="Q1049" s="172"/>
      <c r="R1049" s="172"/>
      <c r="S1049" s="172"/>
      <c r="T1049" s="173"/>
      <c r="AT1049" s="167" t="s">
        <v>150</v>
      </c>
      <c r="AU1049" s="167" t="s">
        <v>141</v>
      </c>
      <c r="AV1049" s="13" t="s">
        <v>141</v>
      </c>
      <c r="AW1049" s="13" t="s">
        <v>36</v>
      </c>
      <c r="AX1049" s="13" t="s">
        <v>22</v>
      </c>
      <c r="AY1049" s="167" t="s">
        <v>134</v>
      </c>
    </row>
    <row r="1050" spans="1:65" s="2" customFormat="1" ht="16.5" customHeight="1">
      <c r="A1050" s="33"/>
      <c r="B1050" s="148"/>
      <c r="C1050" s="149" t="s">
        <v>1214</v>
      </c>
      <c r="D1050" s="149" t="s">
        <v>136</v>
      </c>
      <c r="E1050" s="150" t="s">
        <v>1215</v>
      </c>
      <c r="F1050" s="151" t="s">
        <v>1216</v>
      </c>
      <c r="G1050" s="152" t="s">
        <v>191</v>
      </c>
      <c r="H1050" s="153">
        <v>13</v>
      </c>
      <c r="I1050" s="154"/>
      <c r="J1050" s="155">
        <f>ROUND(I1050*H1050,2)</f>
        <v>0</v>
      </c>
      <c r="K1050" s="151" t="s">
        <v>146</v>
      </c>
      <c r="L1050" s="34"/>
      <c r="M1050" s="156" t="s">
        <v>3</v>
      </c>
      <c r="N1050" s="157" t="s">
        <v>47</v>
      </c>
      <c r="O1050" s="54"/>
      <c r="P1050" s="158">
        <f>O1050*H1050</f>
        <v>0</v>
      </c>
      <c r="Q1050" s="158">
        <v>3.1700000000000001E-3</v>
      </c>
      <c r="R1050" s="158">
        <f>Q1050*H1050</f>
        <v>4.1210000000000004E-2</v>
      </c>
      <c r="S1050" s="158">
        <v>0</v>
      </c>
      <c r="T1050" s="159">
        <f>S1050*H1050</f>
        <v>0</v>
      </c>
      <c r="U1050" s="33"/>
      <c r="V1050" s="33"/>
      <c r="W1050" s="33"/>
      <c r="X1050" s="33"/>
      <c r="Y1050" s="33"/>
      <c r="Z1050" s="33"/>
      <c r="AA1050" s="33"/>
      <c r="AB1050" s="33"/>
      <c r="AC1050" s="33"/>
      <c r="AD1050" s="33"/>
      <c r="AE1050" s="33"/>
      <c r="AR1050" s="160" t="s">
        <v>250</v>
      </c>
      <c r="AT1050" s="160" t="s">
        <v>136</v>
      </c>
      <c r="AU1050" s="160" t="s">
        <v>141</v>
      </c>
      <c r="AY1050" s="18" t="s">
        <v>134</v>
      </c>
      <c r="BE1050" s="161">
        <f>IF(N1050="základní",J1050,0)</f>
        <v>0</v>
      </c>
      <c r="BF1050" s="161">
        <f>IF(N1050="snížená",J1050,0)</f>
        <v>0</v>
      </c>
      <c r="BG1050" s="161">
        <f>IF(N1050="zákl. přenesená",J1050,0)</f>
        <v>0</v>
      </c>
      <c r="BH1050" s="161">
        <f>IF(N1050="sníž. přenesená",J1050,0)</f>
        <v>0</v>
      </c>
      <c r="BI1050" s="161">
        <f>IF(N1050="nulová",J1050,0)</f>
        <v>0</v>
      </c>
      <c r="BJ1050" s="18" t="s">
        <v>141</v>
      </c>
      <c r="BK1050" s="161">
        <f>ROUND(I1050*H1050,2)</f>
        <v>0</v>
      </c>
      <c r="BL1050" s="18" t="s">
        <v>250</v>
      </c>
      <c r="BM1050" s="160" t="s">
        <v>1217</v>
      </c>
    </row>
    <row r="1051" spans="1:65" s="2" customFormat="1" ht="19.5">
      <c r="A1051" s="33"/>
      <c r="B1051" s="34"/>
      <c r="C1051" s="33"/>
      <c r="D1051" s="162" t="s">
        <v>148</v>
      </c>
      <c r="E1051" s="33"/>
      <c r="F1051" s="163" t="s">
        <v>1218</v>
      </c>
      <c r="G1051" s="33"/>
      <c r="H1051" s="33"/>
      <c r="I1051" s="88"/>
      <c r="J1051" s="33"/>
      <c r="K1051" s="33"/>
      <c r="L1051" s="34"/>
      <c r="M1051" s="164"/>
      <c r="N1051" s="165"/>
      <c r="O1051" s="54"/>
      <c r="P1051" s="54"/>
      <c r="Q1051" s="54"/>
      <c r="R1051" s="54"/>
      <c r="S1051" s="54"/>
      <c r="T1051" s="55"/>
      <c r="U1051" s="33"/>
      <c r="V1051" s="33"/>
      <c r="W1051" s="33"/>
      <c r="X1051" s="33"/>
      <c r="Y1051" s="33"/>
      <c r="Z1051" s="33"/>
      <c r="AA1051" s="33"/>
      <c r="AB1051" s="33"/>
      <c r="AC1051" s="33"/>
      <c r="AD1051" s="33"/>
      <c r="AE1051" s="33"/>
      <c r="AT1051" s="18" t="s">
        <v>148</v>
      </c>
      <c r="AU1051" s="18" t="s">
        <v>141</v>
      </c>
    </row>
    <row r="1052" spans="1:65" s="13" customFormat="1" ht="11.25">
      <c r="B1052" s="166"/>
      <c r="D1052" s="162" t="s">
        <v>150</v>
      </c>
      <c r="E1052" s="167" t="s">
        <v>3</v>
      </c>
      <c r="F1052" s="168" t="s">
        <v>1219</v>
      </c>
      <c r="H1052" s="169">
        <v>13</v>
      </c>
      <c r="I1052" s="170"/>
      <c r="L1052" s="166"/>
      <c r="M1052" s="171"/>
      <c r="N1052" s="172"/>
      <c r="O1052" s="172"/>
      <c r="P1052" s="172"/>
      <c r="Q1052" s="172"/>
      <c r="R1052" s="172"/>
      <c r="S1052" s="172"/>
      <c r="T1052" s="173"/>
      <c r="AT1052" s="167" t="s">
        <v>150</v>
      </c>
      <c r="AU1052" s="167" t="s">
        <v>141</v>
      </c>
      <c r="AV1052" s="13" t="s">
        <v>141</v>
      </c>
      <c r="AW1052" s="13" t="s">
        <v>36</v>
      </c>
      <c r="AX1052" s="13" t="s">
        <v>22</v>
      </c>
      <c r="AY1052" s="167" t="s">
        <v>134</v>
      </c>
    </row>
    <row r="1053" spans="1:65" s="2" customFormat="1" ht="16.5" customHeight="1">
      <c r="A1053" s="33"/>
      <c r="B1053" s="148"/>
      <c r="C1053" s="149" t="s">
        <v>1220</v>
      </c>
      <c r="D1053" s="149" t="s">
        <v>136</v>
      </c>
      <c r="E1053" s="150" t="s">
        <v>1221</v>
      </c>
      <c r="F1053" s="151" t="s">
        <v>1222</v>
      </c>
      <c r="G1053" s="152" t="s">
        <v>191</v>
      </c>
      <c r="H1053" s="153">
        <v>1.1000000000000001</v>
      </c>
      <c r="I1053" s="154"/>
      <c r="J1053" s="155">
        <f>ROUND(I1053*H1053,2)</f>
        <v>0</v>
      </c>
      <c r="K1053" s="151" t="s">
        <v>3</v>
      </c>
      <c r="L1053" s="34"/>
      <c r="M1053" s="156" t="s">
        <v>3</v>
      </c>
      <c r="N1053" s="157" t="s">
        <v>47</v>
      </c>
      <c r="O1053" s="54"/>
      <c r="P1053" s="158">
        <f>O1053*H1053</f>
        <v>0</v>
      </c>
      <c r="Q1053" s="158">
        <v>3.1700000000000001E-3</v>
      </c>
      <c r="R1053" s="158">
        <f>Q1053*H1053</f>
        <v>3.4870000000000005E-3</v>
      </c>
      <c r="S1053" s="158">
        <v>0</v>
      </c>
      <c r="T1053" s="159">
        <f>S1053*H1053</f>
        <v>0</v>
      </c>
      <c r="U1053" s="33"/>
      <c r="V1053" s="33"/>
      <c r="W1053" s="33"/>
      <c r="X1053" s="33"/>
      <c r="Y1053" s="33"/>
      <c r="Z1053" s="33"/>
      <c r="AA1053" s="33"/>
      <c r="AB1053" s="33"/>
      <c r="AC1053" s="33"/>
      <c r="AD1053" s="33"/>
      <c r="AE1053" s="33"/>
      <c r="AR1053" s="160" t="s">
        <v>250</v>
      </c>
      <c r="AT1053" s="160" t="s">
        <v>136</v>
      </c>
      <c r="AU1053" s="160" t="s">
        <v>141</v>
      </c>
      <c r="AY1053" s="18" t="s">
        <v>134</v>
      </c>
      <c r="BE1053" s="161">
        <f>IF(N1053="základní",J1053,0)</f>
        <v>0</v>
      </c>
      <c r="BF1053" s="161">
        <f>IF(N1053="snížená",J1053,0)</f>
        <v>0</v>
      </c>
      <c r="BG1053" s="161">
        <f>IF(N1053="zákl. přenesená",J1053,0)</f>
        <v>0</v>
      </c>
      <c r="BH1053" s="161">
        <f>IF(N1053="sníž. přenesená",J1053,0)</f>
        <v>0</v>
      </c>
      <c r="BI1053" s="161">
        <f>IF(N1053="nulová",J1053,0)</f>
        <v>0</v>
      </c>
      <c r="BJ1053" s="18" t="s">
        <v>141</v>
      </c>
      <c r="BK1053" s="161">
        <f>ROUND(I1053*H1053,2)</f>
        <v>0</v>
      </c>
      <c r="BL1053" s="18" t="s">
        <v>250</v>
      </c>
      <c r="BM1053" s="160" t="s">
        <v>1223</v>
      </c>
    </row>
    <row r="1054" spans="1:65" s="2" customFormat="1" ht="11.25">
      <c r="A1054" s="33"/>
      <c r="B1054" s="34"/>
      <c r="C1054" s="33"/>
      <c r="D1054" s="162" t="s">
        <v>148</v>
      </c>
      <c r="E1054" s="33"/>
      <c r="F1054" s="163" t="s">
        <v>1222</v>
      </c>
      <c r="G1054" s="33"/>
      <c r="H1054" s="33"/>
      <c r="I1054" s="88"/>
      <c r="J1054" s="33"/>
      <c r="K1054" s="33"/>
      <c r="L1054" s="34"/>
      <c r="M1054" s="164"/>
      <c r="N1054" s="165"/>
      <c r="O1054" s="54"/>
      <c r="P1054" s="54"/>
      <c r="Q1054" s="54"/>
      <c r="R1054" s="54"/>
      <c r="S1054" s="54"/>
      <c r="T1054" s="55"/>
      <c r="U1054" s="33"/>
      <c r="V1054" s="33"/>
      <c r="W1054" s="33"/>
      <c r="X1054" s="33"/>
      <c r="Y1054" s="33"/>
      <c r="Z1054" s="33"/>
      <c r="AA1054" s="33"/>
      <c r="AB1054" s="33"/>
      <c r="AC1054" s="33"/>
      <c r="AD1054" s="33"/>
      <c r="AE1054" s="33"/>
      <c r="AT1054" s="18" t="s">
        <v>148</v>
      </c>
      <c r="AU1054" s="18" t="s">
        <v>141</v>
      </c>
    </row>
    <row r="1055" spans="1:65" s="13" customFormat="1" ht="11.25">
      <c r="B1055" s="166"/>
      <c r="D1055" s="162" t="s">
        <v>150</v>
      </c>
      <c r="E1055" s="167" t="s">
        <v>3</v>
      </c>
      <c r="F1055" s="168" t="s">
        <v>1224</v>
      </c>
      <c r="H1055" s="169">
        <v>1.1000000000000001</v>
      </c>
      <c r="I1055" s="170"/>
      <c r="L1055" s="166"/>
      <c r="M1055" s="171"/>
      <c r="N1055" s="172"/>
      <c r="O1055" s="172"/>
      <c r="P1055" s="172"/>
      <c r="Q1055" s="172"/>
      <c r="R1055" s="172"/>
      <c r="S1055" s="172"/>
      <c r="T1055" s="173"/>
      <c r="AT1055" s="167" t="s">
        <v>150</v>
      </c>
      <c r="AU1055" s="167" t="s">
        <v>141</v>
      </c>
      <c r="AV1055" s="13" t="s">
        <v>141</v>
      </c>
      <c r="AW1055" s="13" t="s">
        <v>36</v>
      </c>
      <c r="AX1055" s="13" t="s">
        <v>22</v>
      </c>
      <c r="AY1055" s="167" t="s">
        <v>134</v>
      </c>
    </row>
    <row r="1056" spans="1:65" s="2" customFormat="1" ht="16.5" customHeight="1">
      <c r="A1056" s="33"/>
      <c r="B1056" s="148"/>
      <c r="C1056" s="149" t="s">
        <v>1225</v>
      </c>
      <c r="D1056" s="149" t="s">
        <v>136</v>
      </c>
      <c r="E1056" s="150" t="s">
        <v>1226</v>
      </c>
      <c r="F1056" s="151" t="s">
        <v>1227</v>
      </c>
      <c r="G1056" s="152" t="s">
        <v>191</v>
      </c>
      <c r="H1056" s="153">
        <v>13.2</v>
      </c>
      <c r="I1056" s="154"/>
      <c r="J1056" s="155">
        <f>ROUND(I1056*H1056,2)</f>
        <v>0</v>
      </c>
      <c r="K1056" s="151" t="s">
        <v>146</v>
      </c>
      <c r="L1056" s="34"/>
      <c r="M1056" s="156" t="s">
        <v>3</v>
      </c>
      <c r="N1056" s="157" t="s">
        <v>47</v>
      </c>
      <c r="O1056" s="54"/>
      <c r="P1056" s="158">
        <f>O1056*H1056</f>
        <v>0</v>
      </c>
      <c r="Q1056" s="158">
        <v>1.6800000000000001E-3</v>
      </c>
      <c r="R1056" s="158">
        <f>Q1056*H1056</f>
        <v>2.2176000000000001E-2</v>
      </c>
      <c r="S1056" s="158">
        <v>0</v>
      </c>
      <c r="T1056" s="159">
        <f>S1056*H1056</f>
        <v>0</v>
      </c>
      <c r="U1056" s="33"/>
      <c r="V1056" s="33"/>
      <c r="W1056" s="33"/>
      <c r="X1056" s="33"/>
      <c r="Y1056" s="33"/>
      <c r="Z1056" s="33"/>
      <c r="AA1056" s="33"/>
      <c r="AB1056" s="33"/>
      <c r="AC1056" s="33"/>
      <c r="AD1056" s="33"/>
      <c r="AE1056" s="33"/>
      <c r="AR1056" s="160" t="s">
        <v>250</v>
      </c>
      <c r="AT1056" s="160" t="s">
        <v>136</v>
      </c>
      <c r="AU1056" s="160" t="s">
        <v>141</v>
      </c>
      <c r="AY1056" s="18" t="s">
        <v>134</v>
      </c>
      <c r="BE1056" s="161">
        <f>IF(N1056="základní",J1056,0)</f>
        <v>0</v>
      </c>
      <c r="BF1056" s="161">
        <f>IF(N1056="snížená",J1056,0)</f>
        <v>0</v>
      </c>
      <c r="BG1056" s="161">
        <f>IF(N1056="zákl. přenesená",J1056,0)</f>
        <v>0</v>
      </c>
      <c r="BH1056" s="161">
        <f>IF(N1056="sníž. přenesená",J1056,0)</f>
        <v>0</v>
      </c>
      <c r="BI1056" s="161">
        <f>IF(N1056="nulová",J1056,0)</f>
        <v>0</v>
      </c>
      <c r="BJ1056" s="18" t="s">
        <v>141</v>
      </c>
      <c r="BK1056" s="161">
        <f>ROUND(I1056*H1056,2)</f>
        <v>0</v>
      </c>
      <c r="BL1056" s="18" t="s">
        <v>250</v>
      </c>
      <c r="BM1056" s="160" t="s">
        <v>1228</v>
      </c>
    </row>
    <row r="1057" spans="1:65" s="2" customFormat="1" ht="11.25">
      <c r="A1057" s="33"/>
      <c r="B1057" s="34"/>
      <c r="C1057" s="33"/>
      <c r="D1057" s="162" t="s">
        <v>148</v>
      </c>
      <c r="E1057" s="33"/>
      <c r="F1057" s="163" t="s">
        <v>1229</v>
      </c>
      <c r="G1057" s="33"/>
      <c r="H1057" s="33"/>
      <c r="I1057" s="88"/>
      <c r="J1057" s="33"/>
      <c r="K1057" s="33"/>
      <c r="L1057" s="34"/>
      <c r="M1057" s="164"/>
      <c r="N1057" s="165"/>
      <c r="O1057" s="54"/>
      <c r="P1057" s="54"/>
      <c r="Q1057" s="54"/>
      <c r="R1057" s="54"/>
      <c r="S1057" s="54"/>
      <c r="T1057" s="55"/>
      <c r="U1057" s="33"/>
      <c r="V1057" s="33"/>
      <c r="W1057" s="33"/>
      <c r="X1057" s="33"/>
      <c r="Y1057" s="33"/>
      <c r="Z1057" s="33"/>
      <c r="AA1057" s="33"/>
      <c r="AB1057" s="33"/>
      <c r="AC1057" s="33"/>
      <c r="AD1057" s="33"/>
      <c r="AE1057" s="33"/>
      <c r="AT1057" s="18" t="s">
        <v>148</v>
      </c>
      <c r="AU1057" s="18" t="s">
        <v>141</v>
      </c>
    </row>
    <row r="1058" spans="1:65" s="15" customFormat="1" ht="11.25">
      <c r="B1058" s="182"/>
      <c r="D1058" s="162" t="s">
        <v>150</v>
      </c>
      <c r="E1058" s="183" t="s">
        <v>3</v>
      </c>
      <c r="F1058" s="184" t="s">
        <v>1230</v>
      </c>
      <c r="H1058" s="183" t="s">
        <v>3</v>
      </c>
      <c r="I1058" s="185"/>
      <c r="L1058" s="182"/>
      <c r="M1058" s="186"/>
      <c r="N1058" s="187"/>
      <c r="O1058" s="187"/>
      <c r="P1058" s="187"/>
      <c r="Q1058" s="187"/>
      <c r="R1058" s="187"/>
      <c r="S1058" s="187"/>
      <c r="T1058" s="188"/>
      <c r="AT1058" s="183" t="s">
        <v>150</v>
      </c>
      <c r="AU1058" s="183" t="s">
        <v>141</v>
      </c>
      <c r="AV1058" s="15" t="s">
        <v>22</v>
      </c>
      <c r="AW1058" s="15" t="s">
        <v>36</v>
      </c>
      <c r="AX1058" s="15" t="s">
        <v>75</v>
      </c>
      <c r="AY1058" s="183" t="s">
        <v>134</v>
      </c>
    </row>
    <row r="1059" spans="1:65" s="13" customFormat="1" ht="11.25">
      <c r="B1059" s="166"/>
      <c r="D1059" s="162" t="s">
        <v>150</v>
      </c>
      <c r="E1059" s="167" t="s">
        <v>3</v>
      </c>
      <c r="F1059" s="168" t="s">
        <v>1231</v>
      </c>
      <c r="H1059" s="169">
        <v>13.2</v>
      </c>
      <c r="I1059" s="170"/>
      <c r="L1059" s="166"/>
      <c r="M1059" s="171"/>
      <c r="N1059" s="172"/>
      <c r="O1059" s="172"/>
      <c r="P1059" s="172"/>
      <c r="Q1059" s="172"/>
      <c r="R1059" s="172"/>
      <c r="S1059" s="172"/>
      <c r="T1059" s="173"/>
      <c r="AT1059" s="167" t="s">
        <v>150</v>
      </c>
      <c r="AU1059" s="167" t="s">
        <v>141</v>
      </c>
      <c r="AV1059" s="13" t="s">
        <v>141</v>
      </c>
      <c r="AW1059" s="13" t="s">
        <v>36</v>
      </c>
      <c r="AX1059" s="13" t="s">
        <v>22</v>
      </c>
      <c r="AY1059" s="167" t="s">
        <v>134</v>
      </c>
    </row>
    <row r="1060" spans="1:65" s="2" customFormat="1" ht="16.5" customHeight="1">
      <c r="A1060" s="33"/>
      <c r="B1060" s="148"/>
      <c r="C1060" s="149" t="s">
        <v>1232</v>
      </c>
      <c r="D1060" s="149" t="s">
        <v>136</v>
      </c>
      <c r="E1060" s="150" t="s">
        <v>1233</v>
      </c>
      <c r="F1060" s="151" t="s">
        <v>1234</v>
      </c>
      <c r="G1060" s="152" t="s">
        <v>191</v>
      </c>
      <c r="H1060" s="153">
        <v>90.36</v>
      </c>
      <c r="I1060" s="154"/>
      <c r="J1060" s="155">
        <f>ROUND(I1060*H1060,2)</f>
        <v>0</v>
      </c>
      <c r="K1060" s="151" t="s">
        <v>146</v>
      </c>
      <c r="L1060" s="34"/>
      <c r="M1060" s="156" t="s">
        <v>3</v>
      </c>
      <c r="N1060" s="157" t="s">
        <v>47</v>
      </c>
      <c r="O1060" s="54"/>
      <c r="P1060" s="158">
        <f>O1060*H1060</f>
        <v>0</v>
      </c>
      <c r="Q1060" s="158">
        <v>2.0200000000000001E-3</v>
      </c>
      <c r="R1060" s="158">
        <f>Q1060*H1060</f>
        <v>0.1825272</v>
      </c>
      <c r="S1060" s="158">
        <v>0</v>
      </c>
      <c r="T1060" s="159">
        <f>S1060*H1060</f>
        <v>0</v>
      </c>
      <c r="U1060" s="33"/>
      <c r="V1060" s="33"/>
      <c r="W1060" s="33"/>
      <c r="X1060" s="33"/>
      <c r="Y1060" s="33"/>
      <c r="Z1060" s="33"/>
      <c r="AA1060" s="33"/>
      <c r="AB1060" s="33"/>
      <c r="AC1060" s="33"/>
      <c r="AD1060" s="33"/>
      <c r="AE1060" s="33"/>
      <c r="AR1060" s="160" t="s">
        <v>250</v>
      </c>
      <c r="AT1060" s="160" t="s">
        <v>136</v>
      </c>
      <c r="AU1060" s="160" t="s">
        <v>141</v>
      </c>
      <c r="AY1060" s="18" t="s">
        <v>134</v>
      </c>
      <c r="BE1060" s="161">
        <f>IF(N1060="základní",J1060,0)</f>
        <v>0</v>
      </c>
      <c r="BF1060" s="161">
        <f>IF(N1060="snížená",J1060,0)</f>
        <v>0</v>
      </c>
      <c r="BG1060" s="161">
        <f>IF(N1060="zákl. přenesená",J1060,0)</f>
        <v>0</v>
      </c>
      <c r="BH1060" s="161">
        <f>IF(N1060="sníž. přenesená",J1060,0)</f>
        <v>0</v>
      </c>
      <c r="BI1060" s="161">
        <f>IF(N1060="nulová",J1060,0)</f>
        <v>0</v>
      </c>
      <c r="BJ1060" s="18" t="s">
        <v>141</v>
      </c>
      <c r="BK1060" s="161">
        <f>ROUND(I1060*H1060,2)</f>
        <v>0</v>
      </c>
      <c r="BL1060" s="18" t="s">
        <v>250</v>
      </c>
      <c r="BM1060" s="160" t="s">
        <v>1235</v>
      </c>
    </row>
    <row r="1061" spans="1:65" s="2" customFormat="1" ht="11.25">
      <c r="A1061" s="33"/>
      <c r="B1061" s="34"/>
      <c r="C1061" s="33"/>
      <c r="D1061" s="162" t="s">
        <v>148</v>
      </c>
      <c r="E1061" s="33"/>
      <c r="F1061" s="163" t="s">
        <v>1236</v>
      </c>
      <c r="G1061" s="33"/>
      <c r="H1061" s="33"/>
      <c r="I1061" s="88"/>
      <c r="J1061" s="33"/>
      <c r="K1061" s="33"/>
      <c r="L1061" s="34"/>
      <c r="M1061" s="164"/>
      <c r="N1061" s="165"/>
      <c r="O1061" s="54"/>
      <c r="P1061" s="54"/>
      <c r="Q1061" s="54"/>
      <c r="R1061" s="54"/>
      <c r="S1061" s="54"/>
      <c r="T1061" s="55"/>
      <c r="U1061" s="33"/>
      <c r="V1061" s="33"/>
      <c r="W1061" s="33"/>
      <c r="X1061" s="33"/>
      <c r="Y1061" s="33"/>
      <c r="Z1061" s="33"/>
      <c r="AA1061" s="33"/>
      <c r="AB1061" s="33"/>
      <c r="AC1061" s="33"/>
      <c r="AD1061" s="33"/>
      <c r="AE1061" s="33"/>
      <c r="AT1061" s="18" t="s">
        <v>148</v>
      </c>
      <c r="AU1061" s="18" t="s">
        <v>141</v>
      </c>
    </row>
    <row r="1062" spans="1:65" s="15" customFormat="1" ht="11.25">
      <c r="B1062" s="182"/>
      <c r="D1062" s="162" t="s">
        <v>150</v>
      </c>
      <c r="E1062" s="183" t="s">
        <v>3</v>
      </c>
      <c r="F1062" s="184" t="s">
        <v>1237</v>
      </c>
      <c r="H1062" s="183" t="s">
        <v>3</v>
      </c>
      <c r="I1062" s="185"/>
      <c r="L1062" s="182"/>
      <c r="M1062" s="186"/>
      <c r="N1062" s="187"/>
      <c r="O1062" s="187"/>
      <c r="P1062" s="187"/>
      <c r="Q1062" s="187"/>
      <c r="R1062" s="187"/>
      <c r="S1062" s="187"/>
      <c r="T1062" s="188"/>
      <c r="AT1062" s="183" t="s">
        <v>150</v>
      </c>
      <c r="AU1062" s="183" t="s">
        <v>141</v>
      </c>
      <c r="AV1062" s="15" t="s">
        <v>22</v>
      </c>
      <c r="AW1062" s="15" t="s">
        <v>36</v>
      </c>
      <c r="AX1062" s="15" t="s">
        <v>75</v>
      </c>
      <c r="AY1062" s="183" t="s">
        <v>134</v>
      </c>
    </row>
    <row r="1063" spans="1:65" s="13" customFormat="1" ht="11.25">
      <c r="B1063" s="166"/>
      <c r="D1063" s="162" t="s">
        <v>150</v>
      </c>
      <c r="E1063" s="167" t="s">
        <v>3</v>
      </c>
      <c r="F1063" s="168" t="s">
        <v>1238</v>
      </c>
      <c r="H1063" s="169">
        <v>90.36</v>
      </c>
      <c r="I1063" s="170"/>
      <c r="L1063" s="166"/>
      <c r="M1063" s="171"/>
      <c r="N1063" s="172"/>
      <c r="O1063" s="172"/>
      <c r="P1063" s="172"/>
      <c r="Q1063" s="172"/>
      <c r="R1063" s="172"/>
      <c r="S1063" s="172"/>
      <c r="T1063" s="173"/>
      <c r="AT1063" s="167" t="s">
        <v>150</v>
      </c>
      <c r="AU1063" s="167" t="s">
        <v>141</v>
      </c>
      <c r="AV1063" s="13" t="s">
        <v>141</v>
      </c>
      <c r="AW1063" s="13" t="s">
        <v>36</v>
      </c>
      <c r="AX1063" s="13" t="s">
        <v>22</v>
      </c>
      <c r="AY1063" s="167" t="s">
        <v>134</v>
      </c>
    </row>
    <row r="1064" spans="1:65" s="2" customFormat="1" ht="16.5" customHeight="1">
      <c r="A1064" s="33"/>
      <c r="B1064" s="148"/>
      <c r="C1064" s="149" t="s">
        <v>1239</v>
      </c>
      <c r="D1064" s="149" t="s">
        <v>136</v>
      </c>
      <c r="E1064" s="150" t="s">
        <v>1240</v>
      </c>
      <c r="F1064" s="151" t="s">
        <v>1241</v>
      </c>
      <c r="G1064" s="152" t="s">
        <v>191</v>
      </c>
      <c r="H1064" s="153">
        <v>13</v>
      </c>
      <c r="I1064" s="154"/>
      <c r="J1064" s="155">
        <f>ROUND(I1064*H1064,2)</f>
        <v>0</v>
      </c>
      <c r="K1064" s="151" t="s">
        <v>146</v>
      </c>
      <c r="L1064" s="34"/>
      <c r="M1064" s="156" t="s">
        <v>3</v>
      </c>
      <c r="N1064" s="157" t="s">
        <v>47</v>
      </c>
      <c r="O1064" s="54"/>
      <c r="P1064" s="158">
        <f>O1064*H1064</f>
        <v>0</v>
      </c>
      <c r="Q1064" s="158">
        <v>5.1900000000000002E-3</v>
      </c>
      <c r="R1064" s="158">
        <f>Q1064*H1064</f>
        <v>6.7470000000000002E-2</v>
      </c>
      <c r="S1064" s="158">
        <v>0</v>
      </c>
      <c r="T1064" s="159">
        <f>S1064*H1064</f>
        <v>0</v>
      </c>
      <c r="U1064" s="33"/>
      <c r="V1064" s="33"/>
      <c r="W1064" s="33"/>
      <c r="X1064" s="33"/>
      <c r="Y1064" s="33"/>
      <c r="Z1064" s="33"/>
      <c r="AA1064" s="33"/>
      <c r="AB1064" s="33"/>
      <c r="AC1064" s="33"/>
      <c r="AD1064" s="33"/>
      <c r="AE1064" s="33"/>
      <c r="AR1064" s="160" t="s">
        <v>250</v>
      </c>
      <c r="AT1064" s="160" t="s">
        <v>136</v>
      </c>
      <c r="AU1064" s="160" t="s">
        <v>141</v>
      </c>
      <c r="AY1064" s="18" t="s">
        <v>134</v>
      </c>
      <c r="BE1064" s="161">
        <f>IF(N1064="základní",J1064,0)</f>
        <v>0</v>
      </c>
      <c r="BF1064" s="161">
        <f>IF(N1064="snížená",J1064,0)</f>
        <v>0</v>
      </c>
      <c r="BG1064" s="161">
        <f>IF(N1064="zákl. přenesená",J1064,0)</f>
        <v>0</v>
      </c>
      <c r="BH1064" s="161">
        <f>IF(N1064="sníž. přenesená",J1064,0)</f>
        <v>0</v>
      </c>
      <c r="BI1064" s="161">
        <f>IF(N1064="nulová",J1064,0)</f>
        <v>0</v>
      </c>
      <c r="BJ1064" s="18" t="s">
        <v>141</v>
      </c>
      <c r="BK1064" s="161">
        <f>ROUND(I1064*H1064,2)</f>
        <v>0</v>
      </c>
      <c r="BL1064" s="18" t="s">
        <v>250</v>
      </c>
      <c r="BM1064" s="160" t="s">
        <v>1242</v>
      </c>
    </row>
    <row r="1065" spans="1:65" s="2" customFormat="1" ht="11.25">
      <c r="A1065" s="33"/>
      <c r="B1065" s="34"/>
      <c r="C1065" s="33"/>
      <c r="D1065" s="162" t="s">
        <v>148</v>
      </c>
      <c r="E1065" s="33"/>
      <c r="F1065" s="163" t="s">
        <v>1243</v>
      </c>
      <c r="G1065" s="33"/>
      <c r="H1065" s="33"/>
      <c r="I1065" s="88"/>
      <c r="J1065" s="33"/>
      <c r="K1065" s="33"/>
      <c r="L1065" s="34"/>
      <c r="M1065" s="164"/>
      <c r="N1065" s="165"/>
      <c r="O1065" s="54"/>
      <c r="P1065" s="54"/>
      <c r="Q1065" s="54"/>
      <c r="R1065" s="54"/>
      <c r="S1065" s="54"/>
      <c r="T1065" s="55"/>
      <c r="U1065" s="33"/>
      <c r="V1065" s="33"/>
      <c r="W1065" s="33"/>
      <c r="X1065" s="33"/>
      <c r="Y1065" s="33"/>
      <c r="Z1065" s="33"/>
      <c r="AA1065" s="33"/>
      <c r="AB1065" s="33"/>
      <c r="AC1065" s="33"/>
      <c r="AD1065" s="33"/>
      <c r="AE1065" s="33"/>
      <c r="AT1065" s="18" t="s">
        <v>148</v>
      </c>
      <c r="AU1065" s="18" t="s">
        <v>141</v>
      </c>
    </row>
    <row r="1066" spans="1:65" s="13" customFormat="1" ht="11.25">
      <c r="B1066" s="166"/>
      <c r="D1066" s="162" t="s">
        <v>150</v>
      </c>
      <c r="E1066" s="167" t="s">
        <v>3</v>
      </c>
      <c r="F1066" s="168" t="s">
        <v>1219</v>
      </c>
      <c r="H1066" s="169">
        <v>13</v>
      </c>
      <c r="I1066" s="170"/>
      <c r="L1066" s="166"/>
      <c r="M1066" s="171"/>
      <c r="N1066" s="172"/>
      <c r="O1066" s="172"/>
      <c r="P1066" s="172"/>
      <c r="Q1066" s="172"/>
      <c r="R1066" s="172"/>
      <c r="S1066" s="172"/>
      <c r="T1066" s="173"/>
      <c r="AT1066" s="167" t="s">
        <v>150</v>
      </c>
      <c r="AU1066" s="167" t="s">
        <v>141</v>
      </c>
      <c r="AV1066" s="13" t="s">
        <v>141</v>
      </c>
      <c r="AW1066" s="13" t="s">
        <v>36</v>
      </c>
      <c r="AX1066" s="13" t="s">
        <v>22</v>
      </c>
      <c r="AY1066" s="167" t="s">
        <v>134</v>
      </c>
    </row>
    <row r="1067" spans="1:65" s="2" customFormat="1" ht="16.5" customHeight="1">
      <c r="A1067" s="33"/>
      <c r="B1067" s="148"/>
      <c r="C1067" s="149" t="s">
        <v>1244</v>
      </c>
      <c r="D1067" s="149" t="s">
        <v>136</v>
      </c>
      <c r="E1067" s="150" t="s">
        <v>1245</v>
      </c>
      <c r="F1067" s="151" t="s">
        <v>1246</v>
      </c>
      <c r="G1067" s="152" t="s">
        <v>1000</v>
      </c>
      <c r="H1067" s="153">
        <v>1</v>
      </c>
      <c r="I1067" s="154"/>
      <c r="J1067" s="155">
        <f>ROUND(I1067*H1067,2)</f>
        <v>0</v>
      </c>
      <c r="K1067" s="151" t="s">
        <v>3</v>
      </c>
      <c r="L1067" s="34"/>
      <c r="M1067" s="156" t="s">
        <v>3</v>
      </c>
      <c r="N1067" s="157" t="s">
        <v>47</v>
      </c>
      <c r="O1067" s="54"/>
      <c r="P1067" s="158">
        <f>O1067*H1067</f>
        <v>0</v>
      </c>
      <c r="Q1067" s="158">
        <v>3.0100000000000001E-3</v>
      </c>
      <c r="R1067" s="158">
        <f>Q1067*H1067</f>
        <v>3.0100000000000001E-3</v>
      </c>
      <c r="S1067" s="158">
        <v>0</v>
      </c>
      <c r="T1067" s="159">
        <f>S1067*H1067</f>
        <v>0</v>
      </c>
      <c r="U1067" s="33"/>
      <c r="V1067" s="33"/>
      <c r="W1067" s="33"/>
      <c r="X1067" s="33"/>
      <c r="Y1067" s="33"/>
      <c r="Z1067" s="33"/>
      <c r="AA1067" s="33"/>
      <c r="AB1067" s="33"/>
      <c r="AC1067" s="33"/>
      <c r="AD1067" s="33"/>
      <c r="AE1067" s="33"/>
      <c r="AR1067" s="160" t="s">
        <v>250</v>
      </c>
      <c r="AT1067" s="160" t="s">
        <v>136</v>
      </c>
      <c r="AU1067" s="160" t="s">
        <v>141</v>
      </c>
      <c r="AY1067" s="18" t="s">
        <v>134</v>
      </c>
      <c r="BE1067" s="161">
        <f>IF(N1067="základní",J1067,0)</f>
        <v>0</v>
      </c>
      <c r="BF1067" s="161">
        <f>IF(N1067="snížená",J1067,0)</f>
        <v>0</v>
      </c>
      <c r="BG1067" s="161">
        <f>IF(N1067="zákl. přenesená",J1067,0)</f>
        <v>0</v>
      </c>
      <c r="BH1067" s="161">
        <f>IF(N1067="sníž. přenesená",J1067,0)</f>
        <v>0</v>
      </c>
      <c r="BI1067" s="161">
        <f>IF(N1067="nulová",J1067,0)</f>
        <v>0</v>
      </c>
      <c r="BJ1067" s="18" t="s">
        <v>141</v>
      </c>
      <c r="BK1067" s="161">
        <f>ROUND(I1067*H1067,2)</f>
        <v>0</v>
      </c>
      <c r="BL1067" s="18" t="s">
        <v>250</v>
      </c>
      <c r="BM1067" s="160" t="s">
        <v>1247</v>
      </c>
    </row>
    <row r="1068" spans="1:65" s="2" customFormat="1" ht="11.25">
      <c r="A1068" s="33"/>
      <c r="B1068" s="34"/>
      <c r="C1068" s="33"/>
      <c r="D1068" s="162" t="s">
        <v>148</v>
      </c>
      <c r="E1068" s="33"/>
      <c r="F1068" s="163" t="s">
        <v>1246</v>
      </c>
      <c r="G1068" s="33"/>
      <c r="H1068" s="33"/>
      <c r="I1068" s="88"/>
      <c r="J1068" s="33"/>
      <c r="K1068" s="33"/>
      <c r="L1068" s="34"/>
      <c r="M1068" s="164"/>
      <c r="N1068" s="165"/>
      <c r="O1068" s="54"/>
      <c r="P1068" s="54"/>
      <c r="Q1068" s="54"/>
      <c r="R1068" s="54"/>
      <c r="S1068" s="54"/>
      <c r="T1068" s="55"/>
      <c r="U1068" s="33"/>
      <c r="V1068" s="33"/>
      <c r="W1068" s="33"/>
      <c r="X1068" s="33"/>
      <c r="Y1068" s="33"/>
      <c r="Z1068" s="33"/>
      <c r="AA1068" s="33"/>
      <c r="AB1068" s="33"/>
      <c r="AC1068" s="33"/>
      <c r="AD1068" s="33"/>
      <c r="AE1068" s="33"/>
      <c r="AT1068" s="18" t="s">
        <v>148</v>
      </c>
      <c r="AU1068" s="18" t="s">
        <v>141</v>
      </c>
    </row>
    <row r="1069" spans="1:65" s="13" customFormat="1" ht="11.25">
      <c r="B1069" s="166"/>
      <c r="D1069" s="162" t="s">
        <v>150</v>
      </c>
      <c r="E1069" s="167" t="s">
        <v>3</v>
      </c>
      <c r="F1069" s="168" t="s">
        <v>1248</v>
      </c>
      <c r="H1069" s="169">
        <v>1</v>
      </c>
      <c r="I1069" s="170"/>
      <c r="L1069" s="166"/>
      <c r="M1069" s="171"/>
      <c r="N1069" s="172"/>
      <c r="O1069" s="172"/>
      <c r="P1069" s="172"/>
      <c r="Q1069" s="172"/>
      <c r="R1069" s="172"/>
      <c r="S1069" s="172"/>
      <c r="T1069" s="173"/>
      <c r="AT1069" s="167" t="s">
        <v>150</v>
      </c>
      <c r="AU1069" s="167" t="s">
        <v>141</v>
      </c>
      <c r="AV1069" s="13" t="s">
        <v>141</v>
      </c>
      <c r="AW1069" s="13" t="s">
        <v>36</v>
      </c>
      <c r="AX1069" s="13" t="s">
        <v>22</v>
      </c>
      <c r="AY1069" s="167" t="s">
        <v>134</v>
      </c>
    </row>
    <row r="1070" spans="1:65" s="2" customFormat="1" ht="16.5" customHeight="1">
      <c r="A1070" s="33"/>
      <c r="B1070" s="148"/>
      <c r="C1070" s="149" t="s">
        <v>1249</v>
      </c>
      <c r="D1070" s="149" t="s">
        <v>136</v>
      </c>
      <c r="E1070" s="150" t="s">
        <v>1250</v>
      </c>
      <c r="F1070" s="151" t="s">
        <v>1251</v>
      </c>
      <c r="G1070" s="152" t="s">
        <v>191</v>
      </c>
      <c r="H1070" s="153">
        <v>39.5</v>
      </c>
      <c r="I1070" s="154"/>
      <c r="J1070" s="155">
        <f>ROUND(I1070*H1070,2)</f>
        <v>0</v>
      </c>
      <c r="K1070" s="151" t="s">
        <v>146</v>
      </c>
      <c r="L1070" s="34"/>
      <c r="M1070" s="156" t="s">
        <v>3</v>
      </c>
      <c r="N1070" s="157" t="s">
        <v>47</v>
      </c>
      <c r="O1070" s="54"/>
      <c r="P1070" s="158">
        <f>O1070*H1070</f>
        <v>0</v>
      </c>
      <c r="Q1070" s="158">
        <v>2.63E-3</v>
      </c>
      <c r="R1070" s="158">
        <f>Q1070*H1070</f>
        <v>0.10388500000000001</v>
      </c>
      <c r="S1070" s="158">
        <v>0</v>
      </c>
      <c r="T1070" s="159">
        <f>S1070*H1070</f>
        <v>0</v>
      </c>
      <c r="U1070" s="33"/>
      <c r="V1070" s="33"/>
      <c r="W1070" s="33"/>
      <c r="X1070" s="33"/>
      <c r="Y1070" s="33"/>
      <c r="Z1070" s="33"/>
      <c r="AA1070" s="33"/>
      <c r="AB1070" s="33"/>
      <c r="AC1070" s="33"/>
      <c r="AD1070" s="33"/>
      <c r="AE1070" s="33"/>
      <c r="AR1070" s="160" t="s">
        <v>250</v>
      </c>
      <c r="AT1070" s="160" t="s">
        <v>136</v>
      </c>
      <c r="AU1070" s="160" t="s">
        <v>141</v>
      </c>
      <c r="AY1070" s="18" t="s">
        <v>134</v>
      </c>
      <c r="BE1070" s="161">
        <f>IF(N1070="základní",J1070,0)</f>
        <v>0</v>
      </c>
      <c r="BF1070" s="161">
        <f>IF(N1070="snížená",J1070,0)</f>
        <v>0</v>
      </c>
      <c r="BG1070" s="161">
        <f>IF(N1070="zákl. přenesená",J1070,0)</f>
        <v>0</v>
      </c>
      <c r="BH1070" s="161">
        <f>IF(N1070="sníž. přenesená",J1070,0)</f>
        <v>0</v>
      </c>
      <c r="BI1070" s="161">
        <f>IF(N1070="nulová",J1070,0)</f>
        <v>0</v>
      </c>
      <c r="BJ1070" s="18" t="s">
        <v>141</v>
      </c>
      <c r="BK1070" s="161">
        <f>ROUND(I1070*H1070,2)</f>
        <v>0</v>
      </c>
      <c r="BL1070" s="18" t="s">
        <v>250</v>
      </c>
      <c r="BM1070" s="160" t="s">
        <v>1252</v>
      </c>
    </row>
    <row r="1071" spans="1:65" s="2" customFormat="1" ht="19.5">
      <c r="A1071" s="33"/>
      <c r="B1071" s="34"/>
      <c r="C1071" s="33"/>
      <c r="D1071" s="162" t="s">
        <v>148</v>
      </c>
      <c r="E1071" s="33"/>
      <c r="F1071" s="163" t="s">
        <v>1253</v>
      </c>
      <c r="G1071" s="33"/>
      <c r="H1071" s="33"/>
      <c r="I1071" s="88"/>
      <c r="J1071" s="33"/>
      <c r="K1071" s="33"/>
      <c r="L1071" s="34"/>
      <c r="M1071" s="164"/>
      <c r="N1071" s="165"/>
      <c r="O1071" s="54"/>
      <c r="P1071" s="54"/>
      <c r="Q1071" s="54"/>
      <c r="R1071" s="54"/>
      <c r="S1071" s="54"/>
      <c r="T1071" s="55"/>
      <c r="U1071" s="33"/>
      <c r="V1071" s="33"/>
      <c r="W1071" s="33"/>
      <c r="X1071" s="33"/>
      <c r="Y1071" s="33"/>
      <c r="Z1071" s="33"/>
      <c r="AA1071" s="33"/>
      <c r="AB1071" s="33"/>
      <c r="AC1071" s="33"/>
      <c r="AD1071" s="33"/>
      <c r="AE1071" s="33"/>
      <c r="AT1071" s="18" t="s">
        <v>148</v>
      </c>
      <c r="AU1071" s="18" t="s">
        <v>141</v>
      </c>
    </row>
    <row r="1072" spans="1:65" s="15" customFormat="1" ht="11.25">
      <c r="B1072" s="182"/>
      <c r="D1072" s="162" t="s">
        <v>150</v>
      </c>
      <c r="E1072" s="183" t="s">
        <v>3</v>
      </c>
      <c r="F1072" s="184" t="s">
        <v>1237</v>
      </c>
      <c r="H1072" s="183" t="s">
        <v>3</v>
      </c>
      <c r="I1072" s="185"/>
      <c r="L1072" s="182"/>
      <c r="M1072" s="186"/>
      <c r="N1072" s="187"/>
      <c r="O1072" s="187"/>
      <c r="P1072" s="187"/>
      <c r="Q1072" s="187"/>
      <c r="R1072" s="187"/>
      <c r="S1072" s="187"/>
      <c r="T1072" s="188"/>
      <c r="AT1072" s="183" t="s">
        <v>150</v>
      </c>
      <c r="AU1072" s="183" t="s">
        <v>141</v>
      </c>
      <c r="AV1072" s="15" t="s">
        <v>22</v>
      </c>
      <c r="AW1072" s="15" t="s">
        <v>36</v>
      </c>
      <c r="AX1072" s="15" t="s">
        <v>75</v>
      </c>
      <c r="AY1072" s="183" t="s">
        <v>134</v>
      </c>
    </row>
    <row r="1073" spans="1:65" s="13" customFormat="1" ht="11.25">
      <c r="B1073" s="166"/>
      <c r="D1073" s="162" t="s">
        <v>150</v>
      </c>
      <c r="E1073" s="167" t="s">
        <v>3</v>
      </c>
      <c r="F1073" s="168" t="s">
        <v>1254</v>
      </c>
      <c r="H1073" s="169">
        <v>35.5</v>
      </c>
      <c r="I1073" s="170"/>
      <c r="L1073" s="166"/>
      <c r="M1073" s="171"/>
      <c r="N1073" s="172"/>
      <c r="O1073" s="172"/>
      <c r="P1073" s="172"/>
      <c r="Q1073" s="172"/>
      <c r="R1073" s="172"/>
      <c r="S1073" s="172"/>
      <c r="T1073" s="173"/>
      <c r="AT1073" s="167" t="s">
        <v>150</v>
      </c>
      <c r="AU1073" s="167" t="s">
        <v>141</v>
      </c>
      <c r="AV1073" s="13" t="s">
        <v>141</v>
      </c>
      <c r="AW1073" s="13" t="s">
        <v>36</v>
      </c>
      <c r="AX1073" s="13" t="s">
        <v>75</v>
      </c>
      <c r="AY1073" s="167" t="s">
        <v>134</v>
      </c>
    </row>
    <row r="1074" spans="1:65" s="15" customFormat="1" ht="11.25">
      <c r="B1074" s="182"/>
      <c r="D1074" s="162" t="s">
        <v>150</v>
      </c>
      <c r="E1074" s="183" t="s">
        <v>3</v>
      </c>
      <c r="F1074" s="184" t="s">
        <v>1255</v>
      </c>
      <c r="H1074" s="183" t="s">
        <v>3</v>
      </c>
      <c r="I1074" s="185"/>
      <c r="L1074" s="182"/>
      <c r="M1074" s="186"/>
      <c r="N1074" s="187"/>
      <c r="O1074" s="187"/>
      <c r="P1074" s="187"/>
      <c r="Q1074" s="187"/>
      <c r="R1074" s="187"/>
      <c r="S1074" s="187"/>
      <c r="T1074" s="188"/>
      <c r="AT1074" s="183" t="s">
        <v>150</v>
      </c>
      <c r="AU1074" s="183" t="s">
        <v>141</v>
      </c>
      <c r="AV1074" s="15" t="s">
        <v>22</v>
      </c>
      <c r="AW1074" s="15" t="s">
        <v>36</v>
      </c>
      <c r="AX1074" s="15" t="s">
        <v>75</v>
      </c>
      <c r="AY1074" s="183" t="s">
        <v>134</v>
      </c>
    </row>
    <row r="1075" spans="1:65" s="13" customFormat="1" ht="11.25">
      <c r="B1075" s="166"/>
      <c r="D1075" s="162" t="s">
        <v>150</v>
      </c>
      <c r="E1075" s="167" t="s">
        <v>3</v>
      </c>
      <c r="F1075" s="168" t="s">
        <v>1256</v>
      </c>
      <c r="H1075" s="169">
        <v>4</v>
      </c>
      <c r="I1075" s="170"/>
      <c r="L1075" s="166"/>
      <c r="M1075" s="171"/>
      <c r="N1075" s="172"/>
      <c r="O1075" s="172"/>
      <c r="P1075" s="172"/>
      <c r="Q1075" s="172"/>
      <c r="R1075" s="172"/>
      <c r="S1075" s="172"/>
      <c r="T1075" s="173"/>
      <c r="AT1075" s="167" t="s">
        <v>150</v>
      </c>
      <c r="AU1075" s="167" t="s">
        <v>141</v>
      </c>
      <c r="AV1075" s="13" t="s">
        <v>141</v>
      </c>
      <c r="AW1075" s="13" t="s">
        <v>36</v>
      </c>
      <c r="AX1075" s="13" t="s">
        <v>75</v>
      </c>
      <c r="AY1075" s="167" t="s">
        <v>134</v>
      </c>
    </row>
    <row r="1076" spans="1:65" s="14" customFormat="1" ht="11.25">
      <c r="B1076" s="174"/>
      <c r="D1076" s="162" t="s">
        <v>150</v>
      </c>
      <c r="E1076" s="175" t="s">
        <v>3</v>
      </c>
      <c r="F1076" s="176" t="s">
        <v>154</v>
      </c>
      <c r="H1076" s="177">
        <v>39.5</v>
      </c>
      <c r="I1076" s="178"/>
      <c r="L1076" s="174"/>
      <c r="M1076" s="179"/>
      <c r="N1076" s="180"/>
      <c r="O1076" s="180"/>
      <c r="P1076" s="180"/>
      <c r="Q1076" s="180"/>
      <c r="R1076" s="180"/>
      <c r="S1076" s="180"/>
      <c r="T1076" s="181"/>
      <c r="AT1076" s="175" t="s">
        <v>150</v>
      </c>
      <c r="AU1076" s="175" t="s">
        <v>141</v>
      </c>
      <c r="AV1076" s="14" t="s">
        <v>140</v>
      </c>
      <c r="AW1076" s="14" t="s">
        <v>36</v>
      </c>
      <c r="AX1076" s="14" t="s">
        <v>22</v>
      </c>
      <c r="AY1076" s="175" t="s">
        <v>134</v>
      </c>
    </row>
    <row r="1077" spans="1:65" s="2" customFormat="1" ht="24" customHeight="1">
      <c r="A1077" s="33"/>
      <c r="B1077" s="148"/>
      <c r="C1077" s="149" t="s">
        <v>1257</v>
      </c>
      <c r="D1077" s="149" t="s">
        <v>136</v>
      </c>
      <c r="E1077" s="150" t="s">
        <v>1258</v>
      </c>
      <c r="F1077" s="151" t="s">
        <v>1259</v>
      </c>
      <c r="G1077" s="152" t="s">
        <v>191</v>
      </c>
      <c r="H1077" s="153">
        <v>37</v>
      </c>
      <c r="I1077" s="154"/>
      <c r="J1077" s="155">
        <f>ROUND(I1077*H1077,2)</f>
        <v>0</v>
      </c>
      <c r="K1077" s="151" t="s">
        <v>3</v>
      </c>
      <c r="L1077" s="34"/>
      <c r="M1077" s="156" t="s">
        <v>3</v>
      </c>
      <c r="N1077" s="157" t="s">
        <v>47</v>
      </c>
      <c r="O1077" s="54"/>
      <c r="P1077" s="158">
        <f>O1077*H1077</f>
        <v>0</v>
      </c>
      <c r="Q1077" s="158">
        <v>0</v>
      </c>
      <c r="R1077" s="158">
        <f>Q1077*H1077</f>
        <v>0</v>
      </c>
      <c r="S1077" s="158">
        <v>0</v>
      </c>
      <c r="T1077" s="159">
        <f>S1077*H1077</f>
        <v>0</v>
      </c>
      <c r="U1077" s="33"/>
      <c r="V1077" s="33"/>
      <c r="W1077" s="33"/>
      <c r="X1077" s="33"/>
      <c r="Y1077" s="33"/>
      <c r="Z1077" s="33"/>
      <c r="AA1077" s="33"/>
      <c r="AB1077" s="33"/>
      <c r="AC1077" s="33"/>
      <c r="AD1077" s="33"/>
      <c r="AE1077" s="33"/>
      <c r="AR1077" s="160" t="s">
        <v>250</v>
      </c>
      <c r="AT1077" s="160" t="s">
        <v>136</v>
      </c>
      <c r="AU1077" s="160" t="s">
        <v>141</v>
      </c>
      <c r="AY1077" s="18" t="s">
        <v>134</v>
      </c>
      <c r="BE1077" s="161">
        <f>IF(N1077="základní",J1077,0)</f>
        <v>0</v>
      </c>
      <c r="BF1077" s="161">
        <f>IF(N1077="snížená",J1077,0)</f>
        <v>0</v>
      </c>
      <c r="BG1077" s="161">
        <f>IF(N1077="zákl. přenesená",J1077,0)</f>
        <v>0</v>
      </c>
      <c r="BH1077" s="161">
        <f>IF(N1077="sníž. přenesená",J1077,0)</f>
        <v>0</v>
      </c>
      <c r="BI1077" s="161">
        <f>IF(N1077="nulová",J1077,0)</f>
        <v>0</v>
      </c>
      <c r="BJ1077" s="18" t="s">
        <v>141</v>
      </c>
      <c r="BK1077" s="161">
        <f>ROUND(I1077*H1077,2)</f>
        <v>0</v>
      </c>
      <c r="BL1077" s="18" t="s">
        <v>250</v>
      </c>
      <c r="BM1077" s="160" t="s">
        <v>1260</v>
      </c>
    </row>
    <row r="1078" spans="1:65" s="15" customFormat="1" ht="11.25">
      <c r="B1078" s="182"/>
      <c r="D1078" s="162" t="s">
        <v>150</v>
      </c>
      <c r="E1078" s="183" t="s">
        <v>3</v>
      </c>
      <c r="F1078" s="184" t="s">
        <v>1261</v>
      </c>
      <c r="H1078" s="183" t="s">
        <v>3</v>
      </c>
      <c r="I1078" s="185"/>
      <c r="L1078" s="182"/>
      <c r="M1078" s="186"/>
      <c r="N1078" s="187"/>
      <c r="O1078" s="187"/>
      <c r="P1078" s="187"/>
      <c r="Q1078" s="187"/>
      <c r="R1078" s="187"/>
      <c r="S1078" s="187"/>
      <c r="T1078" s="188"/>
      <c r="AT1078" s="183" t="s">
        <v>150</v>
      </c>
      <c r="AU1078" s="183" t="s">
        <v>141</v>
      </c>
      <c r="AV1078" s="15" t="s">
        <v>22</v>
      </c>
      <c r="AW1078" s="15" t="s">
        <v>36</v>
      </c>
      <c r="AX1078" s="15" t="s">
        <v>75</v>
      </c>
      <c r="AY1078" s="183" t="s">
        <v>134</v>
      </c>
    </row>
    <row r="1079" spans="1:65" s="15" customFormat="1" ht="11.25">
      <c r="B1079" s="182"/>
      <c r="D1079" s="162" t="s">
        <v>150</v>
      </c>
      <c r="E1079" s="183" t="s">
        <v>3</v>
      </c>
      <c r="F1079" s="184" t="s">
        <v>1262</v>
      </c>
      <c r="H1079" s="183" t="s">
        <v>3</v>
      </c>
      <c r="I1079" s="185"/>
      <c r="L1079" s="182"/>
      <c r="M1079" s="186"/>
      <c r="N1079" s="187"/>
      <c r="O1079" s="187"/>
      <c r="P1079" s="187"/>
      <c r="Q1079" s="187"/>
      <c r="R1079" s="187"/>
      <c r="S1079" s="187"/>
      <c r="T1079" s="188"/>
      <c r="AT1079" s="183" t="s">
        <v>150</v>
      </c>
      <c r="AU1079" s="183" t="s">
        <v>141</v>
      </c>
      <c r="AV1079" s="15" t="s">
        <v>22</v>
      </c>
      <c r="AW1079" s="15" t="s">
        <v>36</v>
      </c>
      <c r="AX1079" s="15" t="s">
        <v>75</v>
      </c>
      <c r="AY1079" s="183" t="s">
        <v>134</v>
      </c>
    </row>
    <row r="1080" spans="1:65" s="15" customFormat="1" ht="11.25">
      <c r="B1080" s="182"/>
      <c r="D1080" s="162" t="s">
        <v>150</v>
      </c>
      <c r="E1080" s="183" t="s">
        <v>3</v>
      </c>
      <c r="F1080" s="184" t="s">
        <v>1263</v>
      </c>
      <c r="H1080" s="183" t="s">
        <v>3</v>
      </c>
      <c r="I1080" s="185"/>
      <c r="L1080" s="182"/>
      <c r="M1080" s="186"/>
      <c r="N1080" s="187"/>
      <c r="O1080" s="187"/>
      <c r="P1080" s="187"/>
      <c r="Q1080" s="187"/>
      <c r="R1080" s="187"/>
      <c r="S1080" s="187"/>
      <c r="T1080" s="188"/>
      <c r="AT1080" s="183" t="s">
        <v>150</v>
      </c>
      <c r="AU1080" s="183" t="s">
        <v>141</v>
      </c>
      <c r="AV1080" s="15" t="s">
        <v>22</v>
      </c>
      <c r="AW1080" s="15" t="s">
        <v>36</v>
      </c>
      <c r="AX1080" s="15" t="s">
        <v>75</v>
      </c>
      <c r="AY1080" s="183" t="s">
        <v>134</v>
      </c>
    </row>
    <row r="1081" spans="1:65" s="13" customFormat="1" ht="11.25">
      <c r="B1081" s="166"/>
      <c r="D1081" s="162" t="s">
        <v>150</v>
      </c>
      <c r="E1081" s="167" t="s">
        <v>3</v>
      </c>
      <c r="F1081" s="168" t="s">
        <v>1264</v>
      </c>
      <c r="H1081" s="169">
        <v>37</v>
      </c>
      <c r="I1081" s="170"/>
      <c r="L1081" s="166"/>
      <c r="M1081" s="171"/>
      <c r="N1081" s="172"/>
      <c r="O1081" s="172"/>
      <c r="P1081" s="172"/>
      <c r="Q1081" s="172"/>
      <c r="R1081" s="172"/>
      <c r="S1081" s="172"/>
      <c r="T1081" s="173"/>
      <c r="AT1081" s="167" t="s">
        <v>150</v>
      </c>
      <c r="AU1081" s="167" t="s">
        <v>141</v>
      </c>
      <c r="AV1081" s="13" t="s">
        <v>141</v>
      </c>
      <c r="AW1081" s="13" t="s">
        <v>36</v>
      </c>
      <c r="AX1081" s="13" t="s">
        <v>22</v>
      </c>
      <c r="AY1081" s="167" t="s">
        <v>134</v>
      </c>
    </row>
    <row r="1082" spans="1:65" s="2" customFormat="1" ht="16.5" customHeight="1">
      <c r="A1082" s="33"/>
      <c r="B1082" s="148"/>
      <c r="C1082" s="149" t="s">
        <v>1265</v>
      </c>
      <c r="D1082" s="149" t="s">
        <v>136</v>
      </c>
      <c r="E1082" s="150" t="s">
        <v>1266</v>
      </c>
      <c r="F1082" s="151" t="s">
        <v>1267</v>
      </c>
      <c r="G1082" s="152" t="s">
        <v>191</v>
      </c>
      <c r="H1082" s="153">
        <v>0.6</v>
      </c>
      <c r="I1082" s="154"/>
      <c r="J1082" s="155">
        <f>ROUND(I1082*H1082,2)</f>
        <v>0</v>
      </c>
      <c r="K1082" s="151" t="s">
        <v>3</v>
      </c>
      <c r="L1082" s="34"/>
      <c r="M1082" s="156" t="s">
        <v>3</v>
      </c>
      <c r="N1082" s="157" t="s">
        <v>47</v>
      </c>
      <c r="O1082" s="54"/>
      <c r="P1082" s="158">
        <f>O1082*H1082</f>
        <v>0</v>
      </c>
      <c r="Q1082" s="158">
        <v>3.81E-3</v>
      </c>
      <c r="R1082" s="158">
        <f>Q1082*H1082</f>
        <v>2.2859999999999998E-3</v>
      </c>
      <c r="S1082" s="158">
        <v>0</v>
      </c>
      <c r="T1082" s="159">
        <f>S1082*H1082</f>
        <v>0</v>
      </c>
      <c r="U1082" s="33"/>
      <c r="V1082" s="33"/>
      <c r="W1082" s="33"/>
      <c r="X1082" s="33"/>
      <c r="Y1082" s="33"/>
      <c r="Z1082" s="33"/>
      <c r="AA1082" s="33"/>
      <c r="AB1082" s="33"/>
      <c r="AC1082" s="33"/>
      <c r="AD1082" s="33"/>
      <c r="AE1082" s="33"/>
      <c r="AR1082" s="160" t="s">
        <v>250</v>
      </c>
      <c r="AT1082" s="160" t="s">
        <v>136</v>
      </c>
      <c r="AU1082" s="160" t="s">
        <v>141</v>
      </c>
      <c r="AY1082" s="18" t="s">
        <v>134</v>
      </c>
      <c r="BE1082" s="161">
        <f>IF(N1082="základní",J1082,0)</f>
        <v>0</v>
      </c>
      <c r="BF1082" s="161">
        <f>IF(N1082="snížená",J1082,0)</f>
        <v>0</v>
      </c>
      <c r="BG1082" s="161">
        <f>IF(N1082="zákl. přenesená",J1082,0)</f>
        <v>0</v>
      </c>
      <c r="BH1082" s="161">
        <f>IF(N1082="sníž. přenesená",J1082,0)</f>
        <v>0</v>
      </c>
      <c r="BI1082" s="161">
        <f>IF(N1082="nulová",J1082,0)</f>
        <v>0</v>
      </c>
      <c r="BJ1082" s="18" t="s">
        <v>141</v>
      </c>
      <c r="BK1082" s="161">
        <f>ROUND(I1082*H1082,2)</f>
        <v>0</v>
      </c>
      <c r="BL1082" s="18" t="s">
        <v>250</v>
      </c>
      <c r="BM1082" s="160" t="s">
        <v>1268</v>
      </c>
    </row>
    <row r="1083" spans="1:65" s="2" customFormat="1" ht="11.25">
      <c r="A1083" s="33"/>
      <c r="B1083" s="34"/>
      <c r="C1083" s="33"/>
      <c r="D1083" s="162" t="s">
        <v>148</v>
      </c>
      <c r="E1083" s="33"/>
      <c r="F1083" s="163" t="s">
        <v>1269</v>
      </c>
      <c r="G1083" s="33"/>
      <c r="H1083" s="33"/>
      <c r="I1083" s="88"/>
      <c r="J1083" s="33"/>
      <c r="K1083" s="33"/>
      <c r="L1083" s="34"/>
      <c r="M1083" s="164"/>
      <c r="N1083" s="165"/>
      <c r="O1083" s="54"/>
      <c r="P1083" s="54"/>
      <c r="Q1083" s="54"/>
      <c r="R1083" s="54"/>
      <c r="S1083" s="54"/>
      <c r="T1083" s="55"/>
      <c r="U1083" s="33"/>
      <c r="V1083" s="33"/>
      <c r="W1083" s="33"/>
      <c r="X1083" s="33"/>
      <c r="Y1083" s="33"/>
      <c r="Z1083" s="33"/>
      <c r="AA1083" s="33"/>
      <c r="AB1083" s="33"/>
      <c r="AC1083" s="33"/>
      <c r="AD1083" s="33"/>
      <c r="AE1083" s="33"/>
      <c r="AT1083" s="18" t="s">
        <v>148</v>
      </c>
      <c r="AU1083" s="18" t="s">
        <v>141</v>
      </c>
    </row>
    <row r="1084" spans="1:65" s="13" customFormat="1" ht="11.25">
      <c r="B1084" s="166"/>
      <c r="D1084" s="162" t="s">
        <v>150</v>
      </c>
      <c r="E1084" s="167" t="s">
        <v>3</v>
      </c>
      <c r="F1084" s="168" t="s">
        <v>1270</v>
      </c>
      <c r="H1084" s="169">
        <v>0.6</v>
      </c>
      <c r="I1084" s="170"/>
      <c r="L1084" s="166"/>
      <c r="M1084" s="171"/>
      <c r="N1084" s="172"/>
      <c r="O1084" s="172"/>
      <c r="P1084" s="172"/>
      <c r="Q1084" s="172"/>
      <c r="R1084" s="172"/>
      <c r="S1084" s="172"/>
      <c r="T1084" s="173"/>
      <c r="AT1084" s="167" t="s">
        <v>150</v>
      </c>
      <c r="AU1084" s="167" t="s">
        <v>141</v>
      </c>
      <c r="AV1084" s="13" t="s">
        <v>141</v>
      </c>
      <c r="AW1084" s="13" t="s">
        <v>36</v>
      </c>
      <c r="AX1084" s="13" t="s">
        <v>22</v>
      </c>
      <c r="AY1084" s="167" t="s">
        <v>134</v>
      </c>
    </row>
    <row r="1085" spans="1:65" s="2" customFormat="1" ht="16.5" customHeight="1">
      <c r="A1085" s="33"/>
      <c r="B1085" s="148"/>
      <c r="C1085" s="149" t="s">
        <v>1271</v>
      </c>
      <c r="D1085" s="149" t="s">
        <v>136</v>
      </c>
      <c r="E1085" s="150" t="s">
        <v>1272</v>
      </c>
      <c r="F1085" s="151" t="s">
        <v>1273</v>
      </c>
      <c r="G1085" s="152" t="s">
        <v>1036</v>
      </c>
      <c r="H1085" s="199"/>
      <c r="I1085" s="154"/>
      <c r="J1085" s="155">
        <f>ROUND(I1085*H1085,2)</f>
        <v>0</v>
      </c>
      <c r="K1085" s="151" t="s">
        <v>146</v>
      </c>
      <c r="L1085" s="34"/>
      <c r="M1085" s="156" t="s">
        <v>3</v>
      </c>
      <c r="N1085" s="157" t="s">
        <v>47</v>
      </c>
      <c r="O1085" s="54"/>
      <c r="P1085" s="158">
        <f>O1085*H1085</f>
        <v>0</v>
      </c>
      <c r="Q1085" s="158">
        <v>0</v>
      </c>
      <c r="R1085" s="158">
        <f>Q1085*H1085</f>
        <v>0</v>
      </c>
      <c r="S1085" s="158">
        <v>0</v>
      </c>
      <c r="T1085" s="159">
        <f>S1085*H1085</f>
        <v>0</v>
      </c>
      <c r="U1085" s="33"/>
      <c r="V1085" s="33"/>
      <c r="W1085" s="33"/>
      <c r="X1085" s="33"/>
      <c r="Y1085" s="33"/>
      <c r="Z1085" s="33"/>
      <c r="AA1085" s="33"/>
      <c r="AB1085" s="33"/>
      <c r="AC1085" s="33"/>
      <c r="AD1085" s="33"/>
      <c r="AE1085" s="33"/>
      <c r="AR1085" s="160" t="s">
        <v>250</v>
      </c>
      <c r="AT1085" s="160" t="s">
        <v>136</v>
      </c>
      <c r="AU1085" s="160" t="s">
        <v>141</v>
      </c>
      <c r="AY1085" s="18" t="s">
        <v>134</v>
      </c>
      <c r="BE1085" s="161">
        <f>IF(N1085="základní",J1085,0)</f>
        <v>0</v>
      </c>
      <c r="BF1085" s="161">
        <f>IF(N1085="snížená",J1085,0)</f>
        <v>0</v>
      </c>
      <c r="BG1085" s="161">
        <f>IF(N1085="zákl. přenesená",J1085,0)</f>
        <v>0</v>
      </c>
      <c r="BH1085" s="161">
        <f>IF(N1085="sníž. přenesená",J1085,0)</f>
        <v>0</v>
      </c>
      <c r="BI1085" s="161">
        <f>IF(N1085="nulová",J1085,0)</f>
        <v>0</v>
      </c>
      <c r="BJ1085" s="18" t="s">
        <v>141</v>
      </c>
      <c r="BK1085" s="161">
        <f>ROUND(I1085*H1085,2)</f>
        <v>0</v>
      </c>
      <c r="BL1085" s="18" t="s">
        <v>250</v>
      </c>
      <c r="BM1085" s="160" t="s">
        <v>1274</v>
      </c>
    </row>
    <row r="1086" spans="1:65" s="2" customFormat="1" ht="19.5">
      <c r="A1086" s="33"/>
      <c r="B1086" s="34"/>
      <c r="C1086" s="33"/>
      <c r="D1086" s="162" t="s">
        <v>148</v>
      </c>
      <c r="E1086" s="33"/>
      <c r="F1086" s="163" t="s">
        <v>1275</v>
      </c>
      <c r="G1086" s="33"/>
      <c r="H1086" s="33"/>
      <c r="I1086" s="88"/>
      <c r="J1086" s="33"/>
      <c r="K1086" s="33"/>
      <c r="L1086" s="34"/>
      <c r="M1086" s="164"/>
      <c r="N1086" s="165"/>
      <c r="O1086" s="54"/>
      <c r="P1086" s="54"/>
      <c r="Q1086" s="54"/>
      <c r="R1086" s="54"/>
      <c r="S1086" s="54"/>
      <c r="T1086" s="55"/>
      <c r="U1086" s="33"/>
      <c r="V1086" s="33"/>
      <c r="W1086" s="33"/>
      <c r="X1086" s="33"/>
      <c r="Y1086" s="33"/>
      <c r="Z1086" s="33"/>
      <c r="AA1086" s="33"/>
      <c r="AB1086" s="33"/>
      <c r="AC1086" s="33"/>
      <c r="AD1086" s="33"/>
      <c r="AE1086" s="33"/>
      <c r="AT1086" s="18" t="s">
        <v>148</v>
      </c>
      <c r="AU1086" s="18" t="s">
        <v>141</v>
      </c>
    </row>
    <row r="1087" spans="1:65" s="12" customFormat="1" ht="22.9" customHeight="1">
      <c r="B1087" s="135"/>
      <c r="D1087" s="136" t="s">
        <v>74</v>
      </c>
      <c r="E1087" s="146" t="s">
        <v>1276</v>
      </c>
      <c r="F1087" s="146" t="s">
        <v>1277</v>
      </c>
      <c r="I1087" s="138"/>
      <c r="J1087" s="147">
        <f>BK1087</f>
        <v>0</v>
      </c>
      <c r="L1087" s="135"/>
      <c r="M1087" s="140"/>
      <c r="N1087" s="141"/>
      <c r="O1087" s="141"/>
      <c r="P1087" s="142">
        <f>SUM(P1088:P1097)</f>
        <v>0</v>
      </c>
      <c r="Q1087" s="141"/>
      <c r="R1087" s="142">
        <f>SUM(R1088:R1097)</f>
        <v>0</v>
      </c>
      <c r="S1087" s="141"/>
      <c r="T1087" s="143">
        <f>SUM(T1088:T1097)</f>
        <v>0</v>
      </c>
      <c r="AR1087" s="136" t="s">
        <v>141</v>
      </c>
      <c r="AT1087" s="144" t="s">
        <v>74</v>
      </c>
      <c r="AU1087" s="144" t="s">
        <v>22</v>
      </c>
      <c r="AY1087" s="136" t="s">
        <v>134</v>
      </c>
      <c r="BK1087" s="145">
        <f>SUM(BK1088:BK1097)</f>
        <v>0</v>
      </c>
    </row>
    <row r="1088" spans="1:65" s="2" customFormat="1" ht="16.5" customHeight="1">
      <c r="A1088" s="33"/>
      <c r="B1088" s="148"/>
      <c r="C1088" s="149" t="s">
        <v>1278</v>
      </c>
      <c r="D1088" s="149" t="s">
        <v>136</v>
      </c>
      <c r="E1088" s="150" t="s">
        <v>1279</v>
      </c>
      <c r="F1088" s="151" t="s">
        <v>1280</v>
      </c>
      <c r="G1088" s="152" t="s">
        <v>191</v>
      </c>
      <c r="H1088" s="153">
        <v>13</v>
      </c>
      <c r="I1088" s="154"/>
      <c r="J1088" s="155">
        <f>ROUND(I1088*H1088,2)</f>
        <v>0</v>
      </c>
      <c r="K1088" s="151" t="s">
        <v>3</v>
      </c>
      <c r="L1088" s="34"/>
      <c r="M1088" s="156" t="s">
        <v>3</v>
      </c>
      <c r="N1088" s="157" t="s">
        <v>47</v>
      </c>
      <c r="O1088" s="54"/>
      <c r="P1088" s="158">
        <f>O1088*H1088</f>
        <v>0</v>
      </c>
      <c r="Q1088" s="158">
        <v>0</v>
      </c>
      <c r="R1088" s="158">
        <f>Q1088*H1088</f>
        <v>0</v>
      </c>
      <c r="S1088" s="158">
        <v>0</v>
      </c>
      <c r="T1088" s="159">
        <f>S1088*H1088</f>
        <v>0</v>
      </c>
      <c r="U1088" s="33"/>
      <c r="V1088" s="33"/>
      <c r="W1088" s="33"/>
      <c r="X1088" s="33"/>
      <c r="Y1088" s="33"/>
      <c r="Z1088" s="33"/>
      <c r="AA1088" s="33"/>
      <c r="AB1088" s="33"/>
      <c r="AC1088" s="33"/>
      <c r="AD1088" s="33"/>
      <c r="AE1088" s="33"/>
      <c r="AR1088" s="160" t="s">
        <v>250</v>
      </c>
      <c r="AT1088" s="160" t="s">
        <v>136</v>
      </c>
      <c r="AU1088" s="160" t="s">
        <v>141</v>
      </c>
      <c r="AY1088" s="18" t="s">
        <v>134</v>
      </c>
      <c r="BE1088" s="161">
        <f>IF(N1088="základní",J1088,0)</f>
        <v>0</v>
      </c>
      <c r="BF1088" s="161">
        <f>IF(N1088="snížená",J1088,0)</f>
        <v>0</v>
      </c>
      <c r="BG1088" s="161">
        <f>IF(N1088="zákl. přenesená",J1088,0)</f>
        <v>0</v>
      </c>
      <c r="BH1088" s="161">
        <f>IF(N1088="sníž. přenesená",J1088,0)</f>
        <v>0</v>
      </c>
      <c r="BI1088" s="161">
        <f>IF(N1088="nulová",J1088,0)</f>
        <v>0</v>
      </c>
      <c r="BJ1088" s="18" t="s">
        <v>141</v>
      </c>
      <c r="BK1088" s="161">
        <f>ROUND(I1088*H1088,2)</f>
        <v>0</v>
      </c>
      <c r="BL1088" s="18" t="s">
        <v>250</v>
      </c>
      <c r="BM1088" s="160" t="s">
        <v>1281</v>
      </c>
    </row>
    <row r="1089" spans="1:65" s="15" customFormat="1" ht="11.25">
      <c r="B1089" s="182"/>
      <c r="D1089" s="162" t="s">
        <v>150</v>
      </c>
      <c r="E1089" s="183" t="s">
        <v>3</v>
      </c>
      <c r="F1089" s="184" t="s">
        <v>1282</v>
      </c>
      <c r="H1089" s="183" t="s">
        <v>3</v>
      </c>
      <c r="I1089" s="185"/>
      <c r="L1089" s="182"/>
      <c r="M1089" s="186"/>
      <c r="N1089" s="187"/>
      <c r="O1089" s="187"/>
      <c r="P1089" s="187"/>
      <c r="Q1089" s="187"/>
      <c r="R1089" s="187"/>
      <c r="S1089" s="187"/>
      <c r="T1089" s="188"/>
      <c r="AT1089" s="183" t="s">
        <v>150</v>
      </c>
      <c r="AU1089" s="183" t="s">
        <v>141</v>
      </c>
      <c r="AV1089" s="15" t="s">
        <v>22</v>
      </c>
      <c r="AW1089" s="15" t="s">
        <v>36</v>
      </c>
      <c r="AX1089" s="15" t="s">
        <v>75</v>
      </c>
      <c r="AY1089" s="183" t="s">
        <v>134</v>
      </c>
    </row>
    <row r="1090" spans="1:65" s="15" customFormat="1" ht="11.25">
      <c r="B1090" s="182"/>
      <c r="D1090" s="162" t="s">
        <v>150</v>
      </c>
      <c r="E1090" s="183" t="s">
        <v>3</v>
      </c>
      <c r="F1090" s="184" t="s">
        <v>1283</v>
      </c>
      <c r="H1090" s="183" t="s">
        <v>3</v>
      </c>
      <c r="I1090" s="185"/>
      <c r="L1090" s="182"/>
      <c r="M1090" s="186"/>
      <c r="N1090" s="187"/>
      <c r="O1090" s="187"/>
      <c r="P1090" s="187"/>
      <c r="Q1090" s="187"/>
      <c r="R1090" s="187"/>
      <c r="S1090" s="187"/>
      <c r="T1090" s="188"/>
      <c r="AT1090" s="183" t="s">
        <v>150</v>
      </c>
      <c r="AU1090" s="183" t="s">
        <v>141</v>
      </c>
      <c r="AV1090" s="15" t="s">
        <v>22</v>
      </c>
      <c r="AW1090" s="15" t="s">
        <v>36</v>
      </c>
      <c r="AX1090" s="15" t="s">
        <v>75</v>
      </c>
      <c r="AY1090" s="183" t="s">
        <v>134</v>
      </c>
    </row>
    <row r="1091" spans="1:65" s="15" customFormat="1" ht="11.25">
      <c r="B1091" s="182"/>
      <c r="D1091" s="162" t="s">
        <v>150</v>
      </c>
      <c r="E1091" s="183" t="s">
        <v>3</v>
      </c>
      <c r="F1091" s="184" t="s">
        <v>1284</v>
      </c>
      <c r="H1091" s="183" t="s">
        <v>3</v>
      </c>
      <c r="I1091" s="185"/>
      <c r="L1091" s="182"/>
      <c r="M1091" s="186"/>
      <c r="N1091" s="187"/>
      <c r="O1091" s="187"/>
      <c r="P1091" s="187"/>
      <c r="Q1091" s="187"/>
      <c r="R1091" s="187"/>
      <c r="S1091" s="187"/>
      <c r="T1091" s="188"/>
      <c r="AT1091" s="183" t="s">
        <v>150</v>
      </c>
      <c r="AU1091" s="183" t="s">
        <v>141</v>
      </c>
      <c r="AV1091" s="15" t="s">
        <v>22</v>
      </c>
      <c r="AW1091" s="15" t="s">
        <v>36</v>
      </c>
      <c r="AX1091" s="15" t="s">
        <v>75</v>
      </c>
      <c r="AY1091" s="183" t="s">
        <v>134</v>
      </c>
    </row>
    <row r="1092" spans="1:65" s="15" customFormat="1" ht="11.25">
      <c r="B1092" s="182"/>
      <c r="D1092" s="162" t="s">
        <v>150</v>
      </c>
      <c r="E1092" s="183" t="s">
        <v>3</v>
      </c>
      <c r="F1092" s="184" t="s">
        <v>1285</v>
      </c>
      <c r="H1092" s="183" t="s">
        <v>3</v>
      </c>
      <c r="I1092" s="185"/>
      <c r="L1092" s="182"/>
      <c r="M1092" s="186"/>
      <c r="N1092" s="187"/>
      <c r="O1092" s="187"/>
      <c r="P1092" s="187"/>
      <c r="Q1092" s="187"/>
      <c r="R1092" s="187"/>
      <c r="S1092" s="187"/>
      <c r="T1092" s="188"/>
      <c r="AT1092" s="183" t="s">
        <v>150</v>
      </c>
      <c r="AU1092" s="183" t="s">
        <v>141</v>
      </c>
      <c r="AV1092" s="15" t="s">
        <v>22</v>
      </c>
      <c r="AW1092" s="15" t="s">
        <v>36</v>
      </c>
      <c r="AX1092" s="15" t="s">
        <v>75</v>
      </c>
      <c r="AY1092" s="183" t="s">
        <v>134</v>
      </c>
    </row>
    <row r="1093" spans="1:65" s="15" customFormat="1" ht="11.25">
      <c r="B1093" s="182"/>
      <c r="D1093" s="162" t="s">
        <v>150</v>
      </c>
      <c r="E1093" s="183" t="s">
        <v>3</v>
      </c>
      <c r="F1093" s="184" t="s">
        <v>1286</v>
      </c>
      <c r="H1093" s="183" t="s">
        <v>3</v>
      </c>
      <c r="I1093" s="185"/>
      <c r="L1093" s="182"/>
      <c r="M1093" s="186"/>
      <c r="N1093" s="187"/>
      <c r="O1093" s="187"/>
      <c r="P1093" s="187"/>
      <c r="Q1093" s="187"/>
      <c r="R1093" s="187"/>
      <c r="S1093" s="187"/>
      <c r="T1093" s="188"/>
      <c r="AT1093" s="183" t="s">
        <v>150</v>
      </c>
      <c r="AU1093" s="183" t="s">
        <v>141</v>
      </c>
      <c r="AV1093" s="15" t="s">
        <v>22</v>
      </c>
      <c r="AW1093" s="15" t="s">
        <v>36</v>
      </c>
      <c r="AX1093" s="15" t="s">
        <v>75</v>
      </c>
      <c r="AY1093" s="183" t="s">
        <v>134</v>
      </c>
    </row>
    <row r="1094" spans="1:65" s="15" customFormat="1" ht="11.25">
      <c r="B1094" s="182"/>
      <c r="D1094" s="162" t="s">
        <v>150</v>
      </c>
      <c r="E1094" s="183" t="s">
        <v>3</v>
      </c>
      <c r="F1094" s="184" t="s">
        <v>1287</v>
      </c>
      <c r="H1094" s="183" t="s">
        <v>3</v>
      </c>
      <c r="I1094" s="185"/>
      <c r="L1094" s="182"/>
      <c r="M1094" s="186"/>
      <c r="N1094" s="187"/>
      <c r="O1094" s="187"/>
      <c r="P1094" s="187"/>
      <c r="Q1094" s="187"/>
      <c r="R1094" s="187"/>
      <c r="S1094" s="187"/>
      <c r="T1094" s="188"/>
      <c r="AT1094" s="183" t="s">
        <v>150</v>
      </c>
      <c r="AU1094" s="183" t="s">
        <v>141</v>
      </c>
      <c r="AV1094" s="15" t="s">
        <v>22</v>
      </c>
      <c r="AW1094" s="15" t="s">
        <v>36</v>
      </c>
      <c r="AX1094" s="15" t="s">
        <v>75</v>
      </c>
      <c r="AY1094" s="183" t="s">
        <v>134</v>
      </c>
    </row>
    <row r="1095" spans="1:65" s="13" customFormat="1" ht="11.25">
      <c r="B1095" s="166"/>
      <c r="D1095" s="162" t="s">
        <v>150</v>
      </c>
      <c r="E1095" s="167" t="s">
        <v>3</v>
      </c>
      <c r="F1095" s="168" t="s">
        <v>1219</v>
      </c>
      <c r="H1095" s="169">
        <v>13</v>
      </c>
      <c r="I1095" s="170"/>
      <c r="L1095" s="166"/>
      <c r="M1095" s="171"/>
      <c r="N1095" s="172"/>
      <c r="O1095" s="172"/>
      <c r="P1095" s="172"/>
      <c r="Q1095" s="172"/>
      <c r="R1095" s="172"/>
      <c r="S1095" s="172"/>
      <c r="T1095" s="173"/>
      <c r="AT1095" s="167" t="s">
        <v>150</v>
      </c>
      <c r="AU1095" s="167" t="s">
        <v>141</v>
      </c>
      <c r="AV1095" s="13" t="s">
        <v>141</v>
      </c>
      <c r="AW1095" s="13" t="s">
        <v>36</v>
      </c>
      <c r="AX1095" s="13" t="s">
        <v>22</v>
      </c>
      <c r="AY1095" s="167" t="s">
        <v>134</v>
      </c>
    </row>
    <row r="1096" spans="1:65" s="2" customFormat="1" ht="16.5" customHeight="1">
      <c r="A1096" s="33"/>
      <c r="B1096" s="148"/>
      <c r="C1096" s="149" t="s">
        <v>1288</v>
      </c>
      <c r="D1096" s="149" t="s">
        <v>136</v>
      </c>
      <c r="E1096" s="150" t="s">
        <v>1289</v>
      </c>
      <c r="F1096" s="151" t="s">
        <v>1290</v>
      </c>
      <c r="G1096" s="152" t="s">
        <v>1036</v>
      </c>
      <c r="H1096" s="199"/>
      <c r="I1096" s="154"/>
      <c r="J1096" s="155">
        <f>ROUND(I1096*H1096,2)</f>
        <v>0</v>
      </c>
      <c r="K1096" s="151" t="s">
        <v>146</v>
      </c>
      <c r="L1096" s="34"/>
      <c r="M1096" s="156" t="s">
        <v>3</v>
      </c>
      <c r="N1096" s="157" t="s">
        <v>47</v>
      </c>
      <c r="O1096" s="54"/>
      <c r="P1096" s="158">
        <f>O1096*H1096</f>
        <v>0</v>
      </c>
      <c r="Q1096" s="158">
        <v>0</v>
      </c>
      <c r="R1096" s="158">
        <f>Q1096*H1096</f>
        <v>0</v>
      </c>
      <c r="S1096" s="158">
        <v>0</v>
      </c>
      <c r="T1096" s="159">
        <f>S1096*H1096</f>
        <v>0</v>
      </c>
      <c r="U1096" s="33"/>
      <c r="V1096" s="33"/>
      <c r="W1096" s="33"/>
      <c r="X1096" s="33"/>
      <c r="Y1096" s="33"/>
      <c r="Z1096" s="33"/>
      <c r="AA1096" s="33"/>
      <c r="AB1096" s="33"/>
      <c r="AC1096" s="33"/>
      <c r="AD1096" s="33"/>
      <c r="AE1096" s="33"/>
      <c r="AR1096" s="160" t="s">
        <v>250</v>
      </c>
      <c r="AT1096" s="160" t="s">
        <v>136</v>
      </c>
      <c r="AU1096" s="160" t="s">
        <v>141</v>
      </c>
      <c r="AY1096" s="18" t="s">
        <v>134</v>
      </c>
      <c r="BE1096" s="161">
        <f>IF(N1096="základní",J1096,0)</f>
        <v>0</v>
      </c>
      <c r="BF1096" s="161">
        <f>IF(N1096="snížená",J1096,0)</f>
        <v>0</v>
      </c>
      <c r="BG1096" s="161">
        <f>IF(N1096="zákl. přenesená",J1096,0)</f>
        <v>0</v>
      </c>
      <c r="BH1096" s="161">
        <f>IF(N1096="sníž. přenesená",J1096,0)</f>
        <v>0</v>
      </c>
      <c r="BI1096" s="161">
        <f>IF(N1096="nulová",J1096,0)</f>
        <v>0</v>
      </c>
      <c r="BJ1096" s="18" t="s">
        <v>141</v>
      </c>
      <c r="BK1096" s="161">
        <f>ROUND(I1096*H1096,2)</f>
        <v>0</v>
      </c>
      <c r="BL1096" s="18" t="s">
        <v>250</v>
      </c>
      <c r="BM1096" s="160" t="s">
        <v>1291</v>
      </c>
    </row>
    <row r="1097" spans="1:65" s="2" customFormat="1" ht="19.5">
      <c r="A1097" s="33"/>
      <c r="B1097" s="34"/>
      <c r="C1097" s="33"/>
      <c r="D1097" s="162" t="s">
        <v>148</v>
      </c>
      <c r="E1097" s="33"/>
      <c r="F1097" s="163" t="s">
        <v>1292</v>
      </c>
      <c r="G1097" s="33"/>
      <c r="H1097" s="33"/>
      <c r="I1097" s="88"/>
      <c r="J1097" s="33"/>
      <c r="K1097" s="33"/>
      <c r="L1097" s="34"/>
      <c r="M1097" s="164"/>
      <c r="N1097" s="165"/>
      <c r="O1097" s="54"/>
      <c r="P1097" s="54"/>
      <c r="Q1097" s="54"/>
      <c r="R1097" s="54"/>
      <c r="S1097" s="54"/>
      <c r="T1097" s="55"/>
      <c r="U1097" s="33"/>
      <c r="V1097" s="33"/>
      <c r="W1097" s="33"/>
      <c r="X1097" s="33"/>
      <c r="Y1097" s="33"/>
      <c r="Z1097" s="33"/>
      <c r="AA1097" s="33"/>
      <c r="AB1097" s="33"/>
      <c r="AC1097" s="33"/>
      <c r="AD1097" s="33"/>
      <c r="AE1097" s="33"/>
      <c r="AT1097" s="18" t="s">
        <v>148</v>
      </c>
      <c r="AU1097" s="18" t="s">
        <v>141</v>
      </c>
    </row>
    <row r="1098" spans="1:65" s="12" customFormat="1" ht="22.9" customHeight="1">
      <c r="B1098" s="135"/>
      <c r="D1098" s="136" t="s">
        <v>74</v>
      </c>
      <c r="E1098" s="146" t="s">
        <v>1293</v>
      </c>
      <c r="F1098" s="146" t="s">
        <v>1294</v>
      </c>
      <c r="I1098" s="138"/>
      <c r="J1098" s="147">
        <f>BK1098</f>
        <v>0</v>
      </c>
      <c r="L1098" s="135"/>
      <c r="M1098" s="140"/>
      <c r="N1098" s="141"/>
      <c r="O1098" s="141"/>
      <c r="P1098" s="142">
        <f>SUM(P1099:P1104)</f>
        <v>0</v>
      </c>
      <c r="Q1098" s="141"/>
      <c r="R1098" s="142">
        <f>SUM(R1099:R1104)</f>
        <v>0</v>
      </c>
      <c r="S1098" s="141"/>
      <c r="T1098" s="143">
        <f>SUM(T1099:T1104)</f>
        <v>0</v>
      </c>
      <c r="AR1098" s="136" t="s">
        <v>141</v>
      </c>
      <c r="AT1098" s="144" t="s">
        <v>74</v>
      </c>
      <c r="AU1098" s="144" t="s">
        <v>22</v>
      </c>
      <c r="AY1098" s="136" t="s">
        <v>134</v>
      </c>
      <c r="BK1098" s="145">
        <f>SUM(BK1099:BK1104)</f>
        <v>0</v>
      </c>
    </row>
    <row r="1099" spans="1:65" s="2" customFormat="1" ht="16.5" customHeight="1">
      <c r="A1099" s="33"/>
      <c r="B1099" s="148"/>
      <c r="C1099" s="149" t="s">
        <v>1295</v>
      </c>
      <c r="D1099" s="149" t="s">
        <v>136</v>
      </c>
      <c r="E1099" s="150" t="s">
        <v>1296</v>
      </c>
      <c r="F1099" s="151" t="s">
        <v>1297</v>
      </c>
      <c r="G1099" s="152" t="s">
        <v>411</v>
      </c>
      <c r="H1099" s="153">
        <v>1</v>
      </c>
      <c r="I1099" s="154"/>
      <c r="J1099" s="155">
        <f>ROUND(I1099*H1099,2)</f>
        <v>0</v>
      </c>
      <c r="K1099" s="151" t="s">
        <v>3</v>
      </c>
      <c r="L1099" s="34"/>
      <c r="M1099" s="156" t="s">
        <v>3</v>
      </c>
      <c r="N1099" s="157" t="s">
        <v>47</v>
      </c>
      <c r="O1099" s="54"/>
      <c r="P1099" s="158">
        <f>O1099*H1099</f>
        <v>0</v>
      </c>
      <c r="Q1099" s="158">
        <v>0</v>
      </c>
      <c r="R1099" s="158">
        <f>Q1099*H1099</f>
        <v>0</v>
      </c>
      <c r="S1099" s="158">
        <v>0</v>
      </c>
      <c r="T1099" s="159">
        <f>S1099*H1099</f>
        <v>0</v>
      </c>
      <c r="U1099" s="33"/>
      <c r="V1099" s="33"/>
      <c r="W1099" s="33"/>
      <c r="X1099" s="33"/>
      <c r="Y1099" s="33"/>
      <c r="Z1099" s="33"/>
      <c r="AA1099" s="33"/>
      <c r="AB1099" s="33"/>
      <c r="AC1099" s="33"/>
      <c r="AD1099" s="33"/>
      <c r="AE1099" s="33"/>
      <c r="AR1099" s="160" t="s">
        <v>250</v>
      </c>
      <c r="AT1099" s="160" t="s">
        <v>136</v>
      </c>
      <c r="AU1099" s="160" t="s">
        <v>141</v>
      </c>
      <c r="AY1099" s="18" t="s">
        <v>134</v>
      </c>
      <c r="BE1099" s="161">
        <f>IF(N1099="základní",J1099,0)</f>
        <v>0</v>
      </c>
      <c r="BF1099" s="161">
        <f>IF(N1099="snížená",J1099,0)</f>
        <v>0</v>
      </c>
      <c r="BG1099" s="161">
        <f>IF(N1099="zákl. přenesená",J1099,0)</f>
        <v>0</v>
      </c>
      <c r="BH1099" s="161">
        <f>IF(N1099="sníž. přenesená",J1099,0)</f>
        <v>0</v>
      </c>
      <c r="BI1099" s="161">
        <f>IF(N1099="nulová",J1099,0)</f>
        <v>0</v>
      </c>
      <c r="BJ1099" s="18" t="s">
        <v>141</v>
      </c>
      <c r="BK1099" s="161">
        <f>ROUND(I1099*H1099,2)</f>
        <v>0</v>
      </c>
      <c r="BL1099" s="18" t="s">
        <v>250</v>
      </c>
      <c r="BM1099" s="160" t="s">
        <v>1298</v>
      </c>
    </row>
    <row r="1100" spans="1:65" s="2" customFormat="1" ht="16.5" customHeight="1">
      <c r="A1100" s="33"/>
      <c r="B1100" s="148"/>
      <c r="C1100" s="149" t="s">
        <v>1299</v>
      </c>
      <c r="D1100" s="149" t="s">
        <v>136</v>
      </c>
      <c r="E1100" s="150" t="s">
        <v>1300</v>
      </c>
      <c r="F1100" s="151" t="s">
        <v>1301</v>
      </c>
      <c r="G1100" s="152" t="s">
        <v>411</v>
      </c>
      <c r="H1100" s="153">
        <v>1</v>
      </c>
      <c r="I1100" s="154"/>
      <c r="J1100" s="155">
        <f>ROUND(I1100*H1100,2)</f>
        <v>0</v>
      </c>
      <c r="K1100" s="151" t="s">
        <v>3</v>
      </c>
      <c r="L1100" s="34"/>
      <c r="M1100" s="156" t="s">
        <v>3</v>
      </c>
      <c r="N1100" s="157" t="s">
        <v>47</v>
      </c>
      <c r="O1100" s="54"/>
      <c r="P1100" s="158">
        <f>O1100*H1100</f>
        <v>0</v>
      </c>
      <c r="Q1100" s="158">
        <v>0</v>
      </c>
      <c r="R1100" s="158">
        <f>Q1100*H1100</f>
        <v>0</v>
      </c>
      <c r="S1100" s="158">
        <v>0</v>
      </c>
      <c r="T1100" s="159">
        <f>S1100*H1100</f>
        <v>0</v>
      </c>
      <c r="U1100" s="33"/>
      <c r="V1100" s="33"/>
      <c r="W1100" s="33"/>
      <c r="X1100" s="33"/>
      <c r="Y1100" s="33"/>
      <c r="Z1100" s="33"/>
      <c r="AA1100" s="33"/>
      <c r="AB1100" s="33"/>
      <c r="AC1100" s="33"/>
      <c r="AD1100" s="33"/>
      <c r="AE1100" s="33"/>
      <c r="AR1100" s="160" t="s">
        <v>250</v>
      </c>
      <c r="AT1100" s="160" t="s">
        <v>136</v>
      </c>
      <c r="AU1100" s="160" t="s">
        <v>141</v>
      </c>
      <c r="AY1100" s="18" t="s">
        <v>134</v>
      </c>
      <c r="BE1100" s="161">
        <f>IF(N1100="základní",J1100,0)</f>
        <v>0</v>
      </c>
      <c r="BF1100" s="161">
        <f>IF(N1100="snížená",J1100,0)</f>
        <v>0</v>
      </c>
      <c r="BG1100" s="161">
        <f>IF(N1100="zákl. přenesená",J1100,0)</f>
        <v>0</v>
      </c>
      <c r="BH1100" s="161">
        <f>IF(N1100="sníž. přenesená",J1100,0)</f>
        <v>0</v>
      </c>
      <c r="BI1100" s="161">
        <f>IF(N1100="nulová",J1100,0)</f>
        <v>0</v>
      </c>
      <c r="BJ1100" s="18" t="s">
        <v>141</v>
      </c>
      <c r="BK1100" s="161">
        <f>ROUND(I1100*H1100,2)</f>
        <v>0</v>
      </c>
      <c r="BL1100" s="18" t="s">
        <v>250</v>
      </c>
      <c r="BM1100" s="160" t="s">
        <v>1302</v>
      </c>
    </row>
    <row r="1101" spans="1:65" s="2" customFormat="1" ht="24" customHeight="1">
      <c r="A1101" s="33"/>
      <c r="B1101" s="148"/>
      <c r="C1101" s="149" t="s">
        <v>1303</v>
      </c>
      <c r="D1101" s="149" t="s">
        <v>136</v>
      </c>
      <c r="E1101" s="150" t="s">
        <v>1304</v>
      </c>
      <c r="F1101" s="151" t="s">
        <v>1305</v>
      </c>
      <c r="G1101" s="152" t="s">
        <v>411</v>
      </c>
      <c r="H1101" s="153">
        <v>2</v>
      </c>
      <c r="I1101" s="154"/>
      <c r="J1101" s="155">
        <f>ROUND(I1101*H1101,2)</f>
        <v>0</v>
      </c>
      <c r="K1101" s="151" t="s">
        <v>3</v>
      </c>
      <c r="L1101" s="34"/>
      <c r="M1101" s="156" t="s">
        <v>3</v>
      </c>
      <c r="N1101" s="157" t="s">
        <v>47</v>
      </c>
      <c r="O1101" s="54"/>
      <c r="P1101" s="158">
        <f>O1101*H1101</f>
        <v>0</v>
      </c>
      <c r="Q1101" s="158">
        <v>0</v>
      </c>
      <c r="R1101" s="158">
        <f>Q1101*H1101</f>
        <v>0</v>
      </c>
      <c r="S1101" s="158">
        <v>0</v>
      </c>
      <c r="T1101" s="159">
        <f>S1101*H1101</f>
        <v>0</v>
      </c>
      <c r="U1101" s="33"/>
      <c r="V1101" s="33"/>
      <c r="W1101" s="33"/>
      <c r="X1101" s="33"/>
      <c r="Y1101" s="33"/>
      <c r="Z1101" s="33"/>
      <c r="AA1101" s="33"/>
      <c r="AB1101" s="33"/>
      <c r="AC1101" s="33"/>
      <c r="AD1101" s="33"/>
      <c r="AE1101" s="33"/>
      <c r="AR1101" s="160" t="s">
        <v>250</v>
      </c>
      <c r="AT1101" s="160" t="s">
        <v>136</v>
      </c>
      <c r="AU1101" s="160" t="s">
        <v>141</v>
      </c>
      <c r="AY1101" s="18" t="s">
        <v>134</v>
      </c>
      <c r="BE1101" s="161">
        <f>IF(N1101="základní",J1101,0)</f>
        <v>0</v>
      </c>
      <c r="BF1101" s="161">
        <f>IF(N1101="snížená",J1101,0)</f>
        <v>0</v>
      </c>
      <c r="BG1101" s="161">
        <f>IF(N1101="zákl. přenesená",J1101,0)</f>
        <v>0</v>
      </c>
      <c r="BH1101" s="161">
        <f>IF(N1101="sníž. přenesená",J1101,0)</f>
        <v>0</v>
      </c>
      <c r="BI1101" s="161">
        <f>IF(N1101="nulová",J1101,0)</f>
        <v>0</v>
      </c>
      <c r="BJ1101" s="18" t="s">
        <v>141</v>
      </c>
      <c r="BK1101" s="161">
        <f>ROUND(I1101*H1101,2)</f>
        <v>0</v>
      </c>
      <c r="BL1101" s="18" t="s">
        <v>250</v>
      </c>
      <c r="BM1101" s="160" t="s">
        <v>1306</v>
      </c>
    </row>
    <row r="1102" spans="1:65" s="2" customFormat="1" ht="24" customHeight="1">
      <c r="A1102" s="33"/>
      <c r="B1102" s="148"/>
      <c r="C1102" s="149" t="s">
        <v>1307</v>
      </c>
      <c r="D1102" s="149" t="s">
        <v>136</v>
      </c>
      <c r="E1102" s="150" t="s">
        <v>1308</v>
      </c>
      <c r="F1102" s="151" t="s">
        <v>1309</v>
      </c>
      <c r="G1102" s="152" t="s">
        <v>411</v>
      </c>
      <c r="H1102" s="153">
        <v>2</v>
      </c>
      <c r="I1102" s="154"/>
      <c r="J1102" s="155">
        <f>ROUND(I1102*H1102,2)</f>
        <v>0</v>
      </c>
      <c r="K1102" s="151" t="s">
        <v>3</v>
      </c>
      <c r="L1102" s="34"/>
      <c r="M1102" s="156" t="s">
        <v>3</v>
      </c>
      <c r="N1102" s="157" t="s">
        <v>47</v>
      </c>
      <c r="O1102" s="54"/>
      <c r="P1102" s="158">
        <f>O1102*H1102</f>
        <v>0</v>
      </c>
      <c r="Q1102" s="158">
        <v>0</v>
      </c>
      <c r="R1102" s="158">
        <f>Q1102*H1102</f>
        <v>0</v>
      </c>
      <c r="S1102" s="158">
        <v>0</v>
      </c>
      <c r="T1102" s="159">
        <f>S1102*H1102</f>
        <v>0</v>
      </c>
      <c r="U1102" s="33"/>
      <c r="V1102" s="33"/>
      <c r="W1102" s="33"/>
      <c r="X1102" s="33"/>
      <c r="Y1102" s="33"/>
      <c r="Z1102" s="33"/>
      <c r="AA1102" s="33"/>
      <c r="AB1102" s="33"/>
      <c r="AC1102" s="33"/>
      <c r="AD1102" s="33"/>
      <c r="AE1102" s="33"/>
      <c r="AR1102" s="160" t="s">
        <v>250</v>
      </c>
      <c r="AT1102" s="160" t="s">
        <v>136</v>
      </c>
      <c r="AU1102" s="160" t="s">
        <v>141</v>
      </c>
      <c r="AY1102" s="18" t="s">
        <v>134</v>
      </c>
      <c r="BE1102" s="161">
        <f>IF(N1102="základní",J1102,0)</f>
        <v>0</v>
      </c>
      <c r="BF1102" s="161">
        <f>IF(N1102="snížená",J1102,0)</f>
        <v>0</v>
      </c>
      <c r="BG1102" s="161">
        <f>IF(N1102="zákl. přenesená",J1102,0)</f>
        <v>0</v>
      </c>
      <c r="BH1102" s="161">
        <f>IF(N1102="sníž. přenesená",J1102,0)</f>
        <v>0</v>
      </c>
      <c r="BI1102" s="161">
        <f>IF(N1102="nulová",J1102,0)</f>
        <v>0</v>
      </c>
      <c r="BJ1102" s="18" t="s">
        <v>141</v>
      </c>
      <c r="BK1102" s="161">
        <f>ROUND(I1102*H1102,2)</f>
        <v>0</v>
      </c>
      <c r="BL1102" s="18" t="s">
        <v>250</v>
      </c>
      <c r="BM1102" s="160" t="s">
        <v>1310</v>
      </c>
    </row>
    <row r="1103" spans="1:65" s="2" customFormat="1" ht="16.5" customHeight="1">
      <c r="A1103" s="33"/>
      <c r="B1103" s="148"/>
      <c r="C1103" s="149" t="s">
        <v>1311</v>
      </c>
      <c r="D1103" s="149" t="s">
        <v>136</v>
      </c>
      <c r="E1103" s="150" t="s">
        <v>1312</v>
      </c>
      <c r="F1103" s="151" t="s">
        <v>1313</v>
      </c>
      <c r="G1103" s="152" t="s">
        <v>1036</v>
      </c>
      <c r="H1103" s="199"/>
      <c r="I1103" s="154"/>
      <c r="J1103" s="155">
        <f>ROUND(I1103*H1103,2)</f>
        <v>0</v>
      </c>
      <c r="K1103" s="151" t="s">
        <v>146</v>
      </c>
      <c r="L1103" s="34"/>
      <c r="M1103" s="156" t="s">
        <v>3</v>
      </c>
      <c r="N1103" s="157" t="s">
        <v>47</v>
      </c>
      <c r="O1103" s="54"/>
      <c r="P1103" s="158">
        <f>O1103*H1103</f>
        <v>0</v>
      </c>
      <c r="Q1103" s="158">
        <v>0</v>
      </c>
      <c r="R1103" s="158">
        <f>Q1103*H1103</f>
        <v>0</v>
      </c>
      <c r="S1103" s="158">
        <v>0</v>
      </c>
      <c r="T1103" s="159">
        <f>S1103*H1103</f>
        <v>0</v>
      </c>
      <c r="U1103" s="33"/>
      <c r="V1103" s="33"/>
      <c r="W1103" s="33"/>
      <c r="X1103" s="33"/>
      <c r="Y1103" s="33"/>
      <c r="Z1103" s="33"/>
      <c r="AA1103" s="33"/>
      <c r="AB1103" s="33"/>
      <c r="AC1103" s="33"/>
      <c r="AD1103" s="33"/>
      <c r="AE1103" s="33"/>
      <c r="AR1103" s="160" t="s">
        <v>250</v>
      </c>
      <c r="AT1103" s="160" t="s">
        <v>136</v>
      </c>
      <c r="AU1103" s="160" t="s">
        <v>141</v>
      </c>
      <c r="AY1103" s="18" t="s">
        <v>134</v>
      </c>
      <c r="BE1103" s="161">
        <f>IF(N1103="základní",J1103,0)</f>
        <v>0</v>
      </c>
      <c r="BF1103" s="161">
        <f>IF(N1103="snížená",J1103,0)</f>
        <v>0</v>
      </c>
      <c r="BG1103" s="161">
        <f>IF(N1103="zákl. přenesená",J1103,0)</f>
        <v>0</v>
      </c>
      <c r="BH1103" s="161">
        <f>IF(N1103="sníž. přenesená",J1103,0)</f>
        <v>0</v>
      </c>
      <c r="BI1103" s="161">
        <f>IF(N1103="nulová",J1103,0)</f>
        <v>0</v>
      </c>
      <c r="BJ1103" s="18" t="s">
        <v>141</v>
      </c>
      <c r="BK1103" s="161">
        <f>ROUND(I1103*H1103,2)</f>
        <v>0</v>
      </c>
      <c r="BL1103" s="18" t="s">
        <v>250</v>
      </c>
      <c r="BM1103" s="160" t="s">
        <v>1314</v>
      </c>
    </row>
    <row r="1104" spans="1:65" s="2" customFormat="1" ht="19.5">
      <c r="A1104" s="33"/>
      <c r="B1104" s="34"/>
      <c r="C1104" s="33"/>
      <c r="D1104" s="162" t="s">
        <v>148</v>
      </c>
      <c r="E1104" s="33"/>
      <c r="F1104" s="163" t="s">
        <v>1315</v>
      </c>
      <c r="G1104" s="33"/>
      <c r="H1104" s="33"/>
      <c r="I1104" s="88"/>
      <c r="J1104" s="33"/>
      <c r="K1104" s="33"/>
      <c r="L1104" s="34"/>
      <c r="M1104" s="164"/>
      <c r="N1104" s="165"/>
      <c r="O1104" s="54"/>
      <c r="P1104" s="54"/>
      <c r="Q1104" s="54"/>
      <c r="R1104" s="54"/>
      <c r="S1104" s="54"/>
      <c r="T1104" s="55"/>
      <c r="U1104" s="33"/>
      <c r="V1104" s="33"/>
      <c r="W1104" s="33"/>
      <c r="X1104" s="33"/>
      <c r="Y1104" s="33"/>
      <c r="Z1104" s="33"/>
      <c r="AA1104" s="33"/>
      <c r="AB1104" s="33"/>
      <c r="AC1104" s="33"/>
      <c r="AD1104" s="33"/>
      <c r="AE1104" s="33"/>
      <c r="AT1104" s="18" t="s">
        <v>148</v>
      </c>
      <c r="AU1104" s="18" t="s">
        <v>141</v>
      </c>
    </row>
    <row r="1105" spans="1:65" s="12" customFormat="1" ht="22.9" customHeight="1">
      <c r="B1105" s="135"/>
      <c r="D1105" s="136" t="s">
        <v>74</v>
      </c>
      <c r="E1105" s="146" t="s">
        <v>1316</v>
      </c>
      <c r="F1105" s="146" t="s">
        <v>1317</v>
      </c>
      <c r="I1105" s="138"/>
      <c r="J1105" s="147">
        <f>BK1105</f>
        <v>0</v>
      </c>
      <c r="L1105" s="135"/>
      <c r="M1105" s="140"/>
      <c r="N1105" s="141"/>
      <c r="O1105" s="141"/>
      <c r="P1105" s="142">
        <f>SUM(P1106:P1157)</f>
        <v>0</v>
      </c>
      <c r="Q1105" s="141"/>
      <c r="R1105" s="142">
        <f>SUM(R1106:R1157)</f>
        <v>0</v>
      </c>
      <c r="S1105" s="141"/>
      <c r="T1105" s="143">
        <f>SUM(T1106:T1157)</f>
        <v>0</v>
      </c>
      <c r="AR1105" s="136" t="s">
        <v>141</v>
      </c>
      <c r="AT1105" s="144" t="s">
        <v>74</v>
      </c>
      <c r="AU1105" s="144" t="s">
        <v>22</v>
      </c>
      <c r="AY1105" s="136" t="s">
        <v>134</v>
      </c>
      <c r="BK1105" s="145">
        <f>SUM(BK1106:BK1157)</f>
        <v>0</v>
      </c>
    </row>
    <row r="1106" spans="1:65" s="2" customFormat="1" ht="16.5" customHeight="1">
      <c r="A1106" s="33"/>
      <c r="B1106" s="148"/>
      <c r="C1106" s="149" t="s">
        <v>1318</v>
      </c>
      <c r="D1106" s="149" t="s">
        <v>136</v>
      </c>
      <c r="E1106" s="150" t="s">
        <v>1319</v>
      </c>
      <c r="F1106" s="151" t="s">
        <v>1320</v>
      </c>
      <c r="G1106" s="152" t="s">
        <v>411</v>
      </c>
      <c r="H1106" s="153">
        <v>2</v>
      </c>
      <c r="I1106" s="154"/>
      <c r="J1106" s="155">
        <f>ROUND(I1106*H1106,2)</f>
        <v>0</v>
      </c>
      <c r="K1106" s="151" t="s">
        <v>3</v>
      </c>
      <c r="L1106" s="34"/>
      <c r="M1106" s="156" t="s">
        <v>3</v>
      </c>
      <c r="N1106" s="157" t="s">
        <v>47</v>
      </c>
      <c r="O1106" s="54"/>
      <c r="P1106" s="158">
        <f>O1106*H1106</f>
        <v>0</v>
      </c>
      <c r="Q1106" s="158">
        <v>0</v>
      </c>
      <c r="R1106" s="158">
        <f>Q1106*H1106</f>
        <v>0</v>
      </c>
      <c r="S1106" s="158">
        <v>0</v>
      </c>
      <c r="T1106" s="159">
        <f>S1106*H1106</f>
        <v>0</v>
      </c>
      <c r="U1106" s="33"/>
      <c r="V1106" s="33"/>
      <c r="W1106" s="33"/>
      <c r="X1106" s="33"/>
      <c r="Y1106" s="33"/>
      <c r="Z1106" s="33"/>
      <c r="AA1106" s="33"/>
      <c r="AB1106" s="33"/>
      <c r="AC1106" s="33"/>
      <c r="AD1106" s="33"/>
      <c r="AE1106" s="33"/>
      <c r="AR1106" s="160" t="s">
        <v>250</v>
      </c>
      <c r="AT1106" s="160" t="s">
        <v>136</v>
      </c>
      <c r="AU1106" s="160" t="s">
        <v>141</v>
      </c>
      <c r="AY1106" s="18" t="s">
        <v>134</v>
      </c>
      <c r="BE1106" s="161">
        <f>IF(N1106="základní",J1106,0)</f>
        <v>0</v>
      </c>
      <c r="BF1106" s="161">
        <f>IF(N1106="snížená",J1106,0)</f>
        <v>0</v>
      </c>
      <c r="BG1106" s="161">
        <f>IF(N1106="zákl. přenesená",J1106,0)</f>
        <v>0</v>
      </c>
      <c r="BH1106" s="161">
        <f>IF(N1106="sníž. přenesená",J1106,0)</f>
        <v>0</v>
      </c>
      <c r="BI1106" s="161">
        <f>IF(N1106="nulová",J1106,0)</f>
        <v>0</v>
      </c>
      <c r="BJ1106" s="18" t="s">
        <v>141</v>
      </c>
      <c r="BK1106" s="161">
        <f>ROUND(I1106*H1106,2)</f>
        <v>0</v>
      </c>
      <c r="BL1106" s="18" t="s">
        <v>250</v>
      </c>
      <c r="BM1106" s="160" t="s">
        <v>1321</v>
      </c>
    </row>
    <row r="1107" spans="1:65" s="15" customFormat="1" ht="11.25">
      <c r="B1107" s="182"/>
      <c r="D1107" s="162" t="s">
        <v>150</v>
      </c>
      <c r="E1107" s="183" t="s">
        <v>3</v>
      </c>
      <c r="F1107" s="184" t="s">
        <v>1322</v>
      </c>
      <c r="H1107" s="183" t="s">
        <v>3</v>
      </c>
      <c r="I1107" s="185"/>
      <c r="L1107" s="182"/>
      <c r="M1107" s="186"/>
      <c r="N1107" s="187"/>
      <c r="O1107" s="187"/>
      <c r="P1107" s="187"/>
      <c r="Q1107" s="187"/>
      <c r="R1107" s="187"/>
      <c r="S1107" s="187"/>
      <c r="T1107" s="188"/>
      <c r="AT1107" s="183" t="s">
        <v>150</v>
      </c>
      <c r="AU1107" s="183" t="s">
        <v>141</v>
      </c>
      <c r="AV1107" s="15" t="s">
        <v>22</v>
      </c>
      <c r="AW1107" s="15" t="s">
        <v>36</v>
      </c>
      <c r="AX1107" s="15" t="s">
        <v>75</v>
      </c>
      <c r="AY1107" s="183" t="s">
        <v>134</v>
      </c>
    </row>
    <row r="1108" spans="1:65" s="15" customFormat="1" ht="11.25">
      <c r="B1108" s="182"/>
      <c r="D1108" s="162" t="s">
        <v>150</v>
      </c>
      <c r="E1108" s="183" t="s">
        <v>3</v>
      </c>
      <c r="F1108" s="184" t="s">
        <v>1323</v>
      </c>
      <c r="H1108" s="183" t="s">
        <v>3</v>
      </c>
      <c r="I1108" s="185"/>
      <c r="L1108" s="182"/>
      <c r="M1108" s="186"/>
      <c r="N1108" s="187"/>
      <c r="O1108" s="187"/>
      <c r="P1108" s="187"/>
      <c r="Q1108" s="187"/>
      <c r="R1108" s="187"/>
      <c r="S1108" s="187"/>
      <c r="T1108" s="188"/>
      <c r="AT1108" s="183" t="s">
        <v>150</v>
      </c>
      <c r="AU1108" s="183" t="s">
        <v>141</v>
      </c>
      <c r="AV1108" s="15" t="s">
        <v>22</v>
      </c>
      <c r="AW1108" s="15" t="s">
        <v>36</v>
      </c>
      <c r="AX1108" s="15" t="s">
        <v>75</v>
      </c>
      <c r="AY1108" s="183" t="s">
        <v>134</v>
      </c>
    </row>
    <row r="1109" spans="1:65" s="15" customFormat="1" ht="11.25">
      <c r="B1109" s="182"/>
      <c r="D1109" s="162" t="s">
        <v>150</v>
      </c>
      <c r="E1109" s="183" t="s">
        <v>3</v>
      </c>
      <c r="F1109" s="184" t="s">
        <v>1324</v>
      </c>
      <c r="H1109" s="183" t="s">
        <v>3</v>
      </c>
      <c r="I1109" s="185"/>
      <c r="L1109" s="182"/>
      <c r="M1109" s="186"/>
      <c r="N1109" s="187"/>
      <c r="O1109" s="187"/>
      <c r="P1109" s="187"/>
      <c r="Q1109" s="187"/>
      <c r="R1109" s="187"/>
      <c r="S1109" s="187"/>
      <c r="T1109" s="188"/>
      <c r="AT1109" s="183" t="s">
        <v>150</v>
      </c>
      <c r="AU1109" s="183" t="s">
        <v>141</v>
      </c>
      <c r="AV1109" s="15" t="s">
        <v>22</v>
      </c>
      <c r="AW1109" s="15" t="s">
        <v>36</v>
      </c>
      <c r="AX1109" s="15" t="s">
        <v>75</v>
      </c>
      <c r="AY1109" s="183" t="s">
        <v>134</v>
      </c>
    </row>
    <row r="1110" spans="1:65" s="13" customFormat="1" ht="11.25">
      <c r="B1110" s="166"/>
      <c r="D1110" s="162" t="s">
        <v>150</v>
      </c>
      <c r="E1110" s="167" t="s">
        <v>3</v>
      </c>
      <c r="F1110" s="168" t="s">
        <v>141</v>
      </c>
      <c r="H1110" s="169">
        <v>2</v>
      </c>
      <c r="I1110" s="170"/>
      <c r="L1110" s="166"/>
      <c r="M1110" s="171"/>
      <c r="N1110" s="172"/>
      <c r="O1110" s="172"/>
      <c r="P1110" s="172"/>
      <c r="Q1110" s="172"/>
      <c r="R1110" s="172"/>
      <c r="S1110" s="172"/>
      <c r="T1110" s="173"/>
      <c r="AT1110" s="167" t="s">
        <v>150</v>
      </c>
      <c r="AU1110" s="167" t="s">
        <v>141</v>
      </c>
      <c r="AV1110" s="13" t="s">
        <v>141</v>
      </c>
      <c r="AW1110" s="13" t="s">
        <v>36</v>
      </c>
      <c r="AX1110" s="13" t="s">
        <v>22</v>
      </c>
      <c r="AY1110" s="167" t="s">
        <v>134</v>
      </c>
    </row>
    <row r="1111" spans="1:65" s="2" customFormat="1" ht="16.5" customHeight="1">
      <c r="A1111" s="33"/>
      <c r="B1111" s="148"/>
      <c r="C1111" s="149" t="s">
        <v>1325</v>
      </c>
      <c r="D1111" s="149" t="s">
        <v>136</v>
      </c>
      <c r="E1111" s="150" t="s">
        <v>1326</v>
      </c>
      <c r="F1111" s="151" t="s">
        <v>1327</v>
      </c>
      <c r="G1111" s="152" t="s">
        <v>411</v>
      </c>
      <c r="H1111" s="153">
        <v>35</v>
      </c>
      <c r="I1111" s="154"/>
      <c r="J1111" s="155">
        <f>ROUND(I1111*H1111,2)</f>
        <v>0</v>
      </c>
      <c r="K1111" s="151" t="s">
        <v>3</v>
      </c>
      <c r="L1111" s="34"/>
      <c r="M1111" s="156" t="s">
        <v>3</v>
      </c>
      <c r="N1111" s="157" t="s">
        <v>47</v>
      </c>
      <c r="O1111" s="54"/>
      <c r="P1111" s="158">
        <f>O1111*H1111</f>
        <v>0</v>
      </c>
      <c r="Q1111" s="158">
        <v>0</v>
      </c>
      <c r="R1111" s="158">
        <f>Q1111*H1111</f>
        <v>0</v>
      </c>
      <c r="S1111" s="158">
        <v>0</v>
      </c>
      <c r="T1111" s="159">
        <f>S1111*H1111</f>
        <v>0</v>
      </c>
      <c r="U1111" s="33"/>
      <c r="V1111" s="33"/>
      <c r="W1111" s="33"/>
      <c r="X1111" s="33"/>
      <c r="Y1111" s="33"/>
      <c r="Z1111" s="33"/>
      <c r="AA1111" s="33"/>
      <c r="AB1111" s="33"/>
      <c r="AC1111" s="33"/>
      <c r="AD1111" s="33"/>
      <c r="AE1111" s="33"/>
      <c r="AR1111" s="160" t="s">
        <v>250</v>
      </c>
      <c r="AT1111" s="160" t="s">
        <v>136</v>
      </c>
      <c r="AU1111" s="160" t="s">
        <v>141</v>
      </c>
      <c r="AY1111" s="18" t="s">
        <v>134</v>
      </c>
      <c r="BE1111" s="161">
        <f>IF(N1111="základní",J1111,0)</f>
        <v>0</v>
      </c>
      <c r="BF1111" s="161">
        <f>IF(N1111="snížená",J1111,0)</f>
        <v>0</v>
      </c>
      <c r="BG1111" s="161">
        <f>IF(N1111="zákl. přenesená",J1111,0)</f>
        <v>0</v>
      </c>
      <c r="BH1111" s="161">
        <f>IF(N1111="sníž. přenesená",J1111,0)</f>
        <v>0</v>
      </c>
      <c r="BI1111" s="161">
        <f>IF(N1111="nulová",J1111,0)</f>
        <v>0</v>
      </c>
      <c r="BJ1111" s="18" t="s">
        <v>141</v>
      </c>
      <c r="BK1111" s="161">
        <f>ROUND(I1111*H1111,2)</f>
        <v>0</v>
      </c>
      <c r="BL1111" s="18" t="s">
        <v>250</v>
      </c>
      <c r="BM1111" s="160" t="s">
        <v>1328</v>
      </c>
    </row>
    <row r="1112" spans="1:65" s="15" customFormat="1" ht="11.25">
      <c r="B1112" s="182"/>
      <c r="D1112" s="162" t="s">
        <v>150</v>
      </c>
      <c r="E1112" s="183" t="s">
        <v>3</v>
      </c>
      <c r="F1112" s="184" t="s">
        <v>1329</v>
      </c>
      <c r="H1112" s="183" t="s">
        <v>3</v>
      </c>
      <c r="I1112" s="185"/>
      <c r="L1112" s="182"/>
      <c r="M1112" s="186"/>
      <c r="N1112" s="187"/>
      <c r="O1112" s="187"/>
      <c r="P1112" s="187"/>
      <c r="Q1112" s="187"/>
      <c r="R1112" s="187"/>
      <c r="S1112" s="187"/>
      <c r="T1112" s="188"/>
      <c r="AT1112" s="183" t="s">
        <v>150</v>
      </c>
      <c r="AU1112" s="183" t="s">
        <v>141</v>
      </c>
      <c r="AV1112" s="15" t="s">
        <v>22</v>
      </c>
      <c r="AW1112" s="15" t="s">
        <v>36</v>
      </c>
      <c r="AX1112" s="15" t="s">
        <v>75</v>
      </c>
      <c r="AY1112" s="183" t="s">
        <v>134</v>
      </c>
    </row>
    <row r="1113" spans="1:65" s="15" customFormat="1" ht="11.25">
      <c r="B1113" s="182"/>
      <c r="D1113" s="162" t="s">
        <v>150</v>
      </c>
      <c r="E1113" s="183" t="s">
        <v>3</v>
      </c>
      <c r="F1113" s="184" t="s">
        <v>1330</v>
      </c>
      <c r="H1113" s="183" t="s">
        <v>3</v>
      </c>
      <c r="I1113" s="185"/>
      <c r="L1113" s="182"/>
      <c r="M1113" s="186"/>
      <c r="N1113" s="187"/>
      <c r="O1113" s="187"/>
      <c r="P1113" s="187"/>
      <c r="Q1113" s="187"/>
      <c r="R1113" s="187"/>
      <c r="S1113" s="187"/>
      <c r="T1113" s="188"/>
      <c r="AT1113" s="183" t="s">
        <v>150</v>
      </c>
      <c r="AU1113" s="183" t="s">
        <v>141</v>
      </c>
      <c r="AV1113" s="15" t="s">
        <v>22</v>
      </c>
      <c r="AW1113" s="15" t="s">
        <v>36</v>
      </c>
      <c r="AX1113" s="15" t="s">
        <v>75</v>
      </c>
      <c r="AY1113" s="183" t="s">
        <v>134</v>
      </c>
    </row>
    <row r="1114" spans="1:65" s="15" customFormat="1" ht="11.25">
      <c r="B1114" s="182"/>
      <c r="D1114" s="162" t="s">
        <v>150</v>
      </c>
      <c r="E1114" s="183" t="s">
        <v>3</v>
      </c>
      <c r="F1114" s="184" t="s">
        <v>1323</v>
      </c>
      <c r="H1114" s="183" t="s">
        <v>3</v>
      </c>
      <c r="I1114" s="185"/>
      <c r="L1114" s="182"/>
      <c r="M1114" s="186"/>
      <c r="N1114" s="187"/>
      <c r="O1114" s="187"/>
      <c r="P1114" s="187"/>
      <c r="Q1114" s="187"/>
      <c r="R1114" s="187"/>
      <c r="S1114" s="187"/>
      <c r="T1114" s="188"/>
      <c r="AT1114" s="183" t="s">
        <v>150</v>
      </c>
      <c r="AU1114" s="183" t="s">
        <v>141</v>
      </c>
      <c r="AV1114" s="15" t="s">
        <v>22</v>
      </c>
      <c r="AW1114" s="15" t="s">
        <v>36</v>
      </c>
      <c r="AX1114" s="15" t="s">
        <v>75</v>
      </c>
      <c r="AY1114" s="183" t="s">
        <v>134</v>
      </c>
    </row>
    <row r="1115" spans="1:65" s="15" customFormat="1" ht="11.25">
      <c r="B1115" s="182"/>
      <c r="D1115" s="162" t="s">
        <v>150</v>
      </c>
      <c r="E1115" s="183" t="s">
        <v>3</v>
      </c>
      <c r="F1115" s="184" t="s">
        <v>1324</v>
      </c>
      <c r="H1115" s="183" t="s">
        <v>3</v>
      </c>
      <c r="I1115" s="185"/>
      <c r="L1115" s="182"/>
      <c r="M1115" s="186"/>
      <c r="N1115" s="187"/>
      <c r="O1115" s="187"/>
      <c r="P1115" s="187"/>
      <c r="Q1115" s="187"/>
      <c r="R1115" s="187"/>
      <c r="S1115" s="187"/>
      <c r="T1115" s="188"/>
      <c r="AT1115" s="183" t="s">
        <v>150</v>
      </c>
      <c r="AU1115" s="183" t="s">
        <v>141</v>
      </c>
      <c r="AV1115" s="15" t="s">
        <v>22</v>
      </c>
      <c r="AW1115" s="15" t="s">
        <v>36</v>
      </c>
      <c r="AX1115" s="15" t="s">
        <v>75</v>
      </c>
      <c r="AY1115" s="183" t="s">
        <v>134</v>
      </c>
    </row>
    <row r="1116" spans="1:65" s="15" customFormat="1" ht="11.25">
      <c r="B1116" s="182"/>
      <c r="D1116" s="162" t="s">
        <v>150</v>
      </c>
      <c r="E1116" s="183" t="s">
        <v>3</v>
      </c>
      <c r="F1116" s="184" t="s">
        <v>1331</v>
      </c>
      <c r="H1116" s="183" t="s">
        <v>3</v>
      </c>
      <c r="I1116" s="185"/>
      <c r="L1116" s="182"/>
      <c r="M1116" s="186"/>
      <c r="N1116" s="187"/>
      <c r="O1116" s="187"/>
      <c r="P1116" s="187"/>
      <c r="Q1116" s="187"/>
      <c r="R1116" s="187"/>
      <c r="S1116" s="187"/>
      <c r="T1116" s="188"/>
      <c r="AT1116" s="183" t="s">
        <v>150</v>
      </c>
      <c r="AU1116" s="183" t="s">
        <v>141</v>
      </c>
      <c r="AV1116" s="15" t="s">
        <v>22</v>
      </c>
      <c r="AW1116" s="15" t="s">
        <v>36</v>
      </c>
      <c r="AX1116" s="15" t="s">
        <v>75</v>
      </c>
      <c r="AY1116" s="183" t="s">
        <v>134</v>
      </c>
    </row>
    <row r="1117" spans="1:65" s="15" customFormat="1" ht="11.25">
      <c r="B1117" s="182"/>
      <c r="D1117" s="162" t="s">
        <v>150</v>
      </c>
      <c r="E1117" s="183" t="s">
        <v>3</v>
      </c>
      <c r="F1117" s="184" t="s">
        <v>1332</v>
      </c>
      <c r="H1117" s="183" t="s">
        <v>3</v>
      </c>
      <c r="I1117" s="185"/>
      <c r="L1117" s="182"/>
      <c r="M1117" s="186"/>
      <c r="N1117" s="187"/>
      <c r="O1117" s="187"/>
      <c r="P1117" s="187"/>
      <c r="Q1117" s="187"/>
      <c r="R1117" s="187"/>
      <c r="S1117" s="187"/>
      <c r="T1117" s="188"/>
      <c r="AT1117" s="183" t="s">
        <v>150</v>
      </c>
      <c r="AU1117" s="183" t="s">
        <v>141</v>
      </c>
      <c r="AV1117" s="15" t="s">
        <v>22</v>
      </c>
      <c r="AW1117" s="15" t="s">
        <v>36</v>
      </c>
      <c r="AX1117" s="15" t="s">
        <v>75</v>
      </c>
      <c r="AY1117" s="183" t="s">
        <v>134</v>
      </c>
    </row>
    <row r="1118" spans="1:65" s="13" customFormat="1" ht="11.25">
      <c r="B1118" s="166"/>
      <c r="D1118" s="162" t="s">
        <v>150</v>
      </c>
      <c r="E1118" s="167" t="s">
        <v>3</v>
      </c>
      <c r="F1118" s="168" t="s">
        <v>397</v>
      </c>
      <c r="H1118" s="169">
        <v>35</v>
      </c>
      <c r="I1118" s="170"/>
      <c r="L1118" s="166"/>
      <c r="M1118" s="171"/>
      <c r="N1118" s="172"/>
      <c r="O1118" s="172"/>
      <c r="P1118" s="172"/>
      <c r="Q1118" s="172"/>
      <c r="R1118" s="172"/>
      <c r="S1118" s="172"/>
      <c r="T1118" s="173"/>
      <c r="AT1118" s="167" t="s">
        <v>150</v>
      </c>
      <c r="AU1118" s="167" t="s">
        <v>141</v>
      </c>
      <c r="AV1118" s="13" t="s">
        <v>141</v>
      </c>
      <c r="AW1118" s="13" t="s">
        <v>36</v>
      </c>
      <c r="AX1118" s="13" t="s">
        <v>22</v>
      </c>
      <c r="AY1118" s="167" t="s">
        <v>134</v>
      </c>
    </row>
    <row r="1119" spans="1:65" s="2" customFormat="1" ht="16.5" customHeight="1">
      <c r="A1119" s="33"/>
      <c r="B1119" s="148"/>
      <c r="C1119" s="149" t="s">
        <v>1333</v>
      </c>
      <c r="D1119" s="149" t="s">
        <v>136</v>
      </c>
      <c r="E1119" s="150" t="s">
        <v>1334</v>
      </c>
      <c r="F1119" s="151" t="s">
        <v>1335</v>
      </c>
      <c r="G1119" s="152" t="s">
        <v>411</v>
      </c>
      <c r="H1119" s="153">
        <v>2</v>
      </c>
      <c r="I1119" s="154"/>
      <c r="J1119" s="155">
        <f>ROUND(I1119*H1119,2)</f>
        <v>0</v>
      </c>
      <c r="K1119" s="151" t="s">
        <v>3</v>
      </c>
      <c r="L1119" s="34"/>
      <c r="M1119" s="156" t="s">
        <v>3</v>
      </c>
      <c r="N1119" s="157" t="s">
        <v>47</v>
      </c>
      <c r="O1119" s="54"/>
      <c r="P1119" s="158">
        <f>O1119*H1119</f>
        <v>0</v>
      </c>
      <c r="Q1119" s="158">
        <v>0</v>
      </c>
      <c r="R1119" s="158">
        <f>Q1119*H1119</f>
        <v>0</v>
      </c>
      <c r="S1119" s="158">
        <v>0</v>
      </c>
      <c r="T1119" s="159">
        <f>S1119*H1119</f>
        <v>0</v>
      </c>
      <c r="U1119" s="33"/>
      <c r="V1119" s="33"/>
      <c r="W1119" s="33"/>
      <c r="X1119" s="33"/>
      <c r="Y1119" s="33"/>
      <c r="Z1119" s="33"/>
      <c r="AA1119" s="33"/>
      <c r="AB1119" s="33"/>
      <c r="AC1119" s="33"/>
      <c r="AD1119" s="33"/>
      <c r="AE1119" s="33"/>
      <c r="AR1119" s="160" t="s">
        <v>250</v>
      </c>
      <c r="AT1119" s="160" t="s">
        <v>136</v>
      </c>
      <c r="AU1119" s="160" t="s">
        <v>141</v>
      </c>
      <c r="AY1119" s="18" t="s">
        <v>134</v>
      </c>
      <c r="BE1119" s="161">
        <f>IF(N1119="základní",J1119,0)</f>
        <v>0</v>
      </c>
      <c r="BF1119" s="161">
        <f>IF(N1119="snížená",J1119,0)</f>
        <v>0</v>
      </c>
      <c r="BG1119" s="161">
        <f>IF(N1119="zákl. přenesená",J1119,0)</f>
        <v>0</v>
      </c>
      <c r="BH1119" s="161">
        <f>IF(N1119="sníž. přenesená",J1119,0)</f>
        <v>0</v>
      </c>
      <c r="BI1119" s="161">
        <f>IF(N1119="nulová",J1119,0)</f>
        <v>0</v>
      </c>
      <c r="BJ1119" s="18" t="s">
        <v>141</v>
      </c>
      <c r="BK1119" s="161">
        <f>ROUND(I1119*H1119,2)</f>
        <v>0</v>
      </c>
      <c r="BL1119" s="18" t="s">
        <v>250</v>
      </c>
      <c r="BM1119" s="160" t="s">
        <v>1336</v>
      </c>
    </row>
    <row r="1120" spans="1:65" s="15" customFormat="1" ht="11.25">
      <c r="B1120" s="182"/>
      <c r="D1120" s="162" t="s">
        <v>150</v>
      </c>
      <c r="E1120" s="183" t="s">
        <v>3</v>
      </c>
      <c r="F1120" s="184" t="s">
        <v>1329</v>
      </c>
      <c r="H1120" s="183" t="s">
        <v>3</v>
      </c>
      <c r="I1120" s="185"/>
      <c r="L1120" s="182"/>
      <c r="M1120" s="186"/>
      <c r="N1120" s="187"/>
      <c r="O1120" s="187"/>
      <c r="P1120" s="187"/>
      <c r="Q1120" s="187"/>
      <c r="R1120" s="187"/>
      <c r="S1120" s="187"/>
      <c r="T1120" s="188"/>
      <c r="AT1120" s="183" t="s">
        <v>150</v>
      </c>
      <c r="AU1120" s="183" t="s">
        <v>141</v>
      </c>
      <c r="AV1120" s="15" t="s">
        <v>22</v>
      </c>
      <c r="AW1120" s="15" t="s">
        <v>36</v>
      </c>
      <c r="AX1120" s="15" t="s">
        <v>75</v>
      </c>
      <c r="AY1120" s="183" t="s">
        <v>134</v>
      </c>
    </row>
    <row r="1121" spans="1:65" s="15" customFormat="1" ht="11.25">
      <c r="B1121" s="182"/>
      <c r="D1121" s="162" t="s">
        <v>150</v>
      </c>
      <c r="E1121" s="183" t="s">
        <v>3</v>
      </c>
      <c r="F1121" s="184" t="s">
        <v>1330</v>
      </c>
      <c r="H1121" s="183" t="s">
        <v>3</v>
      </c>
      <c r="I1121" s="185"/>
      <c r="L1121" s="182"/>
      <c r="M1121" s="186"/>
      <c r="N1121" s="187"/>
      <c r="O1121" s="187"/>
      <c r="P1121" s="187"/>
      <c r="Q1121" s="187"/>
      <c r="R1121" s="187"/>
      <c r="S1121" s="187"/>
      <c r="T1121" s="188"/>
      <c r="AT1121" s="183" t="s">
        <v>150</v>
      </c>
      <c r="AU1121" s="183" t="s">
        <v>141</v>
      </c>
      <c r="AV1121" s="15" t="s">
        <v>22</v>
      </c>
      <c r="AW1121" s="15" t="s">
        <v>36</v>
      </c>
      <c r="AX1121" s="15" t="s">
        <v>75</v>
      </c>
      <c r="AY1121" s="183" t="s">
        <v>134</v>
      </c>
    </row>
    <row r="1122" spans="1:65" s="15" customFormat="1" ht="11.25">
      <c r="B1122" s="182"/>
      <c r="D1122" s="162" t="s">
        <v>150</v>
      </c>
      <c r="E1122" s="183" t="s">
        <v>3</v>
      </c>
      <c r="F1122" s="184" t="s">
        <v>1323</v>
      </c>
      <c r="H1122" s="183" t="s">
        <v>3</v>
      </c>
      <c r="I1122" s="185"/>
      <c r="L1122" s="182"/>
      <c r="M1122" s="186"/>
      <c r="N1122" s="187"/>
      <c r="O1122" s="187"/>
      <c r="P1122" s="187"/>
      <c r="Q1122" s="187"/>
      <c r="R1122" s="187"/>
      <c r="S1122" s="187"/>
      <c r="T1122" s="188"/>
      <c r="AT1122" s="183" t="s">
        <v>150</v>
      </c>
      <c r="AU1122" s="183" t="s">
        <v>141</v>
      </c>
      <c r="AV1122" s="15" t="s">
        <v>22</v>
      </c>
      <c r="AW1122" s="15" t="s">
        <v>36</v>
      </c>
      <c r="AX1122" s="15" t="s">
        <v>75</v>
      </c>
      <c r="AY1122" s="183" t="s">
        <v>134</v>
      </c>
    </row>
    <row r="1123" spans="1:65" s="15" customFormat="1" ht="11.25">
      <c r="B1123" s="182"/>
      <c r="D1123" s="162" t="s">
        <v>150</v>
      </c>
      <c r="E1123" s="183" t="s">
        <v>3</v>
      </c>
      <c r="F1123" s="184" t="s">
        <v>1324</v>
      </c>
      <c r="H1123" s="183" t="s">
        <v>3</v>
      </c>
      <c r="I1123" s="185"/>
      <c r="L1123" s="182"/>
      <c r="M1123" s="186"/>
      <c r="N1123" s="187"/>
      <c r="O1123" s="187"/>
      <c r="P1123" s="187"/>
      <c r="Q1123" s="187"/>
      <c r="R1123" s="187"/>
      <c r="S1123" s="187"/>
      <c r="T1123" s="188"/>
      <c r="AT1123" s="183" t="s">
        <v>150</v>
      </c>
      <c r="AU1123" s="183" t="s">
        <v>141</v>
      </c>
      <c r="AV1123" s="15" t="s">
        <v>22</v>
      </c>
      <c r="AW1123" s="15" t="s">
        <v>36</v>
      </c>
      <c r="AX1123" s="15" t="s">
        <v>75</v>
      </c>
      <c r="AY1123" s="183" t="s">
        <v>134</v>
      </c>
    </row>
    <row r="1124" spans="1:65" s="15" customFormat="1" ht="11.25">
      <c r="B1124" s="182"/>
      <c r="D1124" s="162" t="s">
        <v>150</v>
      </c>
      <c r="E1124" s="183" t="s">
        <v>3</v>
      </c>
      <c r="F1124" s="184" t="s">
        <v>1331</v>
      </c>
      <c r="H1124" s="183" t="s">
        <v>3</v>
      </c>
      <c r="I1124" s="185"/>
      <c r="L1124" s="182"/>
      <c r="M1124" s="186"/>
      <c r="N1124" s="187"/>
      <c r="O1124" s="187"/>
      <c r="P1124" s="187"/>
      <c r="Q1124" s="187"/>
      <c r="R1124" s="187"/>
      <c r="S1124" s="187"/>
      <c r="T1124" s="188"/>
      <c r="AT1124" s="183" t="s">
        <v>150</v>
      </c>
      <c r="AU1124" s="183" t="s">
        <v>141</v>
      </c>
      <c r="AV1124" s="15" t="s">
        <v>22</v>
      </c>
      <c r="AW1124" s="15" t="s">
        <v>36</v>
      </c>
      <c r="AX1124" s="15" t="s">
        <v>75</v>
      </c>
      <c r="AY1124" s="183" t="s">
        <v>134</v>
      </c>
    </row>
    <row r="1125" spans="1:65" s="15" customFormat="1" ht="11.25">
      <c r="B1125" s="182"/>
      <c r="D1125" s="162" t="s">
        <v>150</v>
      </c>
      <c r="E1125" s="183" t="s">
        <v>3</v>
      </c>
      <c r="F1125" s="184" t="s">
        <v>1332</v>
      </c>
      <c r="H1125" s="183" t="s">
        <v>3</v>
      </c>
      <c r="I1125" s="185"/>
      <c r="L1125" s="182"/>
      <c r="M1125" s="186"/>
      <c r="N1125" s="187"/>
      <c r="O1125" s="187"/>
      <c r="P1125" s="187"/>
      <c r="Q1125" s="187"/>
      <c r="R1125" s="187"/>
      <c r="S1125" s="187"/>
      <c r="T1125" s="188"/>
      <c r="AT1125" s="183" t="s">
        <v>150</v>
      </c>
      <c r="AU1125" s="183" t="s">
        <v>141</v>
      </c>
      <c r="AV1125" s="15" t="s">
        <v>22</v>
      </c>
      <c r="AW1125" s="15" t="s">
        <v>36</v>
      </c>
      <c r="AX1125" s="15" t="s">
        <v>75</v>
      </c>
      <c r="AY1125" s="183" t="s">
        <v>134</v>
      </c>
    </row>
    <row r="1126" spans="1:65" s="13" customFormat="1" ht="11.25">
      <c r="B1126" s="166"/>
      <c r="D1126" s="162" t="s">
        <v>150</v>
      </c>
      <c r="E1126" s="167" t="s">
        <v>3</v>
      </c>
      <c r="F1126" s="168" t="s">
        <v>141</v>
      </c>
      <c r="H1126" s="169">
        <v>2</v>
      </c>
      <c r="I1126" s="170"/>
      <c r="L1126" s="166"/>
      <c r="M1126" s="171"/>
      <c r="N1126" s="172"/>
      <c r="O1126" s="172"/>
      <c r="P1126" s="172"/>
      <c r="Q1126" s="172"/>
      <c r="R1126" s="172"/>
      <c r="S1126" s="172"/>
      <c r="T1126" s="173"/>
      <c r="AT1126" s="167" t="s">
        <v>150</v>
      </c>
      <c r="AU1126" s="167" t="s">
        <v>141</v>
      </c>
      <c r="AV1126" s="13" t="s">
        <v>141</v>
      </c>
      <c r="AW1126" s="13" t="s">
        <v>36</v>
      </c>
      <c r="AX1126" s="13" t="s">
        <v>22</v>
      </c>
      <c r="AY1126" s="167" t="s">
        <v>134</v>
      </c>
    </row>
    <row r="1127" spans="1:65" s="2" customFormat="1" ht="16.5" customHeight="1">
      <c r="A1127" s="33"/>
      <c r="B1127" s="148"/>
      <c r="C1127" s="149" t="s">
        <v>1337</v>
      </c>
      <c r="D1127" s="149" t="s">
        <v>136</v>
      </c>
      <c r="E1127" s="150" t="s">
        <v>1338</v>
      </c>
      <c r="F1127" s="151" t="s">
        <v>1339</v>
      </c>
      <c r="G1127" s="152" t="s">
        <v>411</v>
      </c>
      <c r="H1127" s="153">
        <v>6</v>
      </c>
      <c r="I1127" s="154"/>
      <c r="J1127" s="155">
        <f>ROUND(I1127*H1127,2)</f>
        <v>0</v>
      </c>
      <c r="K1127" s="151" t="s">
        <v>3</v>
      </c>
      <c r="L1127" s="34"/>
      <c r="M1127" s="156" t="s">
        <v>3</v>
      </c>
      <c r="N1127" s="157" t="s">
        <v>47</v>
      </c>
      <c r="O1127" s="54"/>
      <c r="P1127" s="158">
        <f>O1127*H1127</f>
        <v>0</v>
      </c>
      <c r="Q1127" s="158">
        <v>0</v>
      </c>
      <c r="R1127" s="158">
        <f>Q1127*H1127</f>
        <v>0</v>
      </c>
      <c r="S1127" s="158">
        <v>0</v>
      </c>
      <c r="T1127" s="159">
        <f>S1127*H1127</f>
        <v>0</v>
      </c>
      <c r="U1127" s="33"/>
      <c r="V1127" s="33"/>
      <c r="W1127" s="33"/>
      <c r="X1127" s="33"/>
      <c r="Y1127" s="33"/>
      <c r="Z1127" s="33"/>
      <c r="AA1127" s="33"/>
      <c r="AB1127" s="33"/>
      <c r="AC1127" s="33"/>
      <c r="AD1127" s="33"/>
      <c r="AE1127" s="33"/>
      <c r="AR1127" s="160" t="s">
        <v>250</v>
      </c>
      <c r="AT1127" s="160" t="s">
        <v>136</v>
      </c>
      <c r="AU1127" s="160" t="s">
        <v>141</v>
      </c>
      <c r="AY1127" s="18" t="s">
        <v>134</v>
      </c>
      <c r="BE1127" s="161">
        <f>IF(N1127="základní",J1127,0)</f>
        <v>0</v>
      </c>
      <c r="BF1127" s="161">
        <f>IF(N1127="snížená",J1127,0)</f>
        <v>0</v>
      </c>
      <c r="BG1127" s="161">
        <f>IF(N1127="zákl. přenesená",J1127,0)</f>
        <v>0</v>
      </c>
      <c r="BH1127" s="161">
        <f>IF(N1127="sníž. přenesená",J1127,0)</f>
        <v>0</v>
      </c>
      <c r="BI1127" s="161">
        <f>IF(N1127="nulová",J1127,0)</f>
        <v>0</v>
      </c>
      <c r="BJ1127" s="18" t="s">
        <v>141</v>
      </c>
      <c r="BK1127" s="161">
        <f>ROUND(I1127*H1127,2)</f>
        <v>0</v>
      </c>
      <c r="BL1127" s="18" t="s">
        <v>250</v>
      </c>
      <c r="BM1127" s="160" t="s">
        <v>1340</v>
      </c>
    </row>
    <row r="1128" spans="1:65" s="15" customFormat="1" ht="11.25">
      <c r="B1128" s="182"/>
      <c r="D1128" s="162" t="s">
        <v>150</v>
      </c>
      <c r="E1128" s="183" t="s">
        <v>3</v>
      </c>
      <c r="F1128" s="184" t="s">
        <v>1329</v>
      </c>
      <c r="H1128" s="183" t="s">
        <v>3</v>
      </c>
      <c r="I1128" s="185"/>
      <c r="L1128" s="182"/>
      <c r="M1128" s="186"/>
      <c r="N1128" s="187"/>
      <c r="O1128" s="187"/>
      <c r="P1128" s="187"/>
      <c r="Q1128" s="187"/>
      <c r="R1128" s="187"/>
      <c r="S1128" s="187"/>
      <c r="T1128" s="188"/>
      <c r="AT1128" s="183" t="s">
        <v>150</v>
      </c>
      <c r="AU1128" s="183" t="s">
        <v>141</v>
      </c>
      <c r="AV1128" s="15" t="s">
        <v>22</v>
      </c>
      <c r="AW1128" s="15" t="s">
        <v>36</v>
      </c>
      <c r="AX1128" s="15" t="s">
        <v>75</v>
      </c>
      <c r="AY1128" s="183" t="s">
        <v>134</v>
      </c>
    </row>
    <row r="1129" spans="1:65" s="15" customFormat="1" ht="11.25">
      <c r="B1129" s="182"/>
      <c r="D1129" s="162" t="s">
        <v>150</v>
      </c>
      <c r="E1129" s="183" t="s">
        <v>3</v>
      </c>
      <c r="F1129" s="184" t="s">
        <v>1330</v>
      </c>
      <c r="H1129" s="183" t="s">
        <v>3</v>
      </c>
      <c r="I1129" s="185"/>
      <c r="L1129" s="182"/>
      <c r="M1129" s="186"/>
      <c r="N1129" s="187"/>
      <c r="O1129" s="187"/>
      <c r="P1129" s="187"/>
      <c r="Q1129" s="187"/>
      <c r="R1129" s="187"/>
      <c r="S1129" s="187"/>
      <c r="T1129" s="188"/>
      <c r="AT1129" s="183" t="s">
        <v>150</v>
      </c>
      <c r="AU1129" s="183" t="s">
        <v>141</v>
      </c>
      <c r="AV1129" s="15" t="s">
        <v>22</v>
      </c>
      <c r="AW1129" s="15" t="s">
        <v>36</v>
      </c>
      <c r="AX1129" s="15" t="s">
        <v>75</v>
      </c>
      <c r="AY1129" s="183" t="s">
        <v>134</v>
      </c>
    </row>
    <row r="1130" spans="1:65" s="15" customFormat="1" ht="11.25">
      <c r="B1130" s="182"/>
      <c r="D1130" s="162" t="s">
        <v>150</v>
      </c>
      <c r="E1130" s="183" t="s">
        <v>3</v>
      </c>
      <c r="F1130" s="184" t="s">
        <v>1323</v>
      </c>
      <c r="H1130" s="183" t="s">
        <v>3</v>
      </c>
      <c r="I1130" s="185"/>
      <c r="L1130" s="182"/>
      <c r="M1130" s="186"/>
      <c r="N1130" s="187"/>
      <c r="O1130" s="187"/>
      <c r="P1130" s="187"/>
      <c r="Q1130" s="187"/>
      <c r="R1130" s="187"/>
      <c r="S1130" s="187"/>
      <c r="T1130" s="188"/>
      <c r="AT1130" s="183" t="s">
        <v>150</v>
      </c>
      <c r="AU1130" s="183" t="s">
        <v>141</v>
      </c>
      <c r="AV1130" s="15" t="s">
        <v>22</v>
      </c>
      <c r="AW1130" s="15" t="s">
        <v>36</v>
      </c>
      <c r="AX1130" s="15" t="s">
        <v>75</v>
      </c>
      <c r="AY1130" s="183" t="s">
        <v>134</v>
      </c>
    </row>
    <row r="1131" spans="1:65" s="15" customFormat="1" ht="11.25">
      <c r="B1131" s="182"/>
      <c r="D1131" s="162" t="s">
        <v>150</v>
      </c>
      <c r="E1131" s="183" t="s">
        <v>3</v>
      </c>
      <c r="F1131" s="184" t="s">
        <v>1324</v>
      </c>
      <c r="H1131" s="183" t="s">
        <v>3</v>
      </c>
      <c r="I1131" s="185"/>
      <c r="L1131" s="182"/>
      <c r="M1131" s="186"/>
      <c r="N1131" s="187"/>
      <c r="O1131" s="187"/>
      <c r="P1131" s="187"/>
      <c r="Q1131" s="187"/>
      <c r="R1131" s="187"/>
      <c r="S1131" s="187"/>
      <c r="T1131" s="188"/>
      <c r="AT1131" s="183" t="s">
        <v>150</v>
      </c>
      <c r="AU1131" s="183" t="s">
        <v>141</v>
      </c>
      <c r="AV1131" s="15" t="s">
        <v>22</v>
      </c>
      <c r="AW1131" s="15" t="s">
        <v>36</v>
      </c>
      <c r="AX1131" s="15" t="s">
        <v>75</v>
      </c>
      <c r="AY1131" s="183" t="s">
        <v>134</v>
      </c>
    </row>
    <row r="1132" spans="1:65" s="15" customFormat="1" ht="11.25">
      <c r="B1132" s="182"/>
      <c r="D1132" s="162" t="s">
        <v>150</v>
      </c>
      <c r="E1132" s="183" t="s">
        <v>3</v>
      </c>
      <c r="F1132" s="184" t="s">
        <v>1331</v>
      </c>
      <c r="H1132" s="183" t="s">
        <v>3</v>
      </c>
      <c r="I1132" s="185"/>
      <c r="L1132" s="182"/>
      <c r="M1132" s="186"/>
      <c r="N1132" s="187"/>
      <c r="O1132" s="187"/>
      <c r="P1132" s="187"/>
      <c r="Q1132" s="187"/>
      <c r="R1132" s="187"/>
      <c r="S1132" s="187"/>
      <c r="T1132" s="188"/>
      <c r="AT1132" s="183" t="s">
        <v>150</v>
      </c>
      <c r="AU1132" s="183" t="s">
        <v>141</v>
      </c>
      <c r="AV1132" s="15" t="s">
        <v>22</v>
      </c>
      <c r="AW1132" s="15" t="s">
        <v>36</v>
      </c>
      <c r="AX1132" s="15" t="s">
        <v>75</v>
      </c>
      <c r="AY1132" s="183" t="s">
        <v>134</v>
      </c>
    </row>
    <row r="1133" spans="1:65" s="15" customFormat="1" ht="11.25">
      <c r="B1133" s="182"/>
      <c r="D1133" s="162" t="s">
        <v>150</v>
      </c>
      <c r="E1133" s="183" t="s">
        <v>3</v>
      </c>
      <c r="F1133" s="184" t="s">
        <v>1332</v>
      </c>
      <c r="H1133" s="183" t="s">
        <v>3</v>
      </c>
      <c r="I1133" s="185"/>
      <c r="L1133" s="182"/>
      <c r="M1133" s="186"/>
      <c r="N1133" s="187"/>
      <c r="O1133" s="187"/>
      <c r="P1133" s="187"/>
      <c r="Q1133" s="187"/>
      <c r="R1133" s="187"/>
      <c r="S1133" s="187"/>
      <c r="T1133" s="188"/>
      <c r="AT1133" s="183" t="s">
        <v>150</v>
      </c>
      <c r="AU1133" s="183" t="s">
        <v>141</v>
      </c>
      <c r="AV1133" s="15" t="s">
        <v>22</v>
      </c>
      <c r="AW1133" s="15" t="s">
        <v>36</v>
      </c>
      <c r="AX1133" s="15" t="s">
        <v>75</v>
      </c>
      <c r="AY1133" s="183" t="s">
        <v>134</v>
      </c>
    </row>
    <row r="1134" spans="1:65" s="13" customFormat="1" ht="11.25">
      <c r="B1134" s="166"/>
      <c r="D1134" s="162" t="s">
        <v>150</v>
      </c>
      <c r="E1134" s="167" t="s">
        <v>3</v>
      </c>
      <c r="F1134" s="168" t="s">
        <v>173</v>
      </c>
      <c r="H1134" s="169">
        <v>6</v>
      </c>
      <c r="I1134" s="170"/>
      <c r="L1134" s="166"/>
      <c r="M1134" s="171"/>
      <c r="N1134" s="172"/>
      <c r="O1134" s="172"/>
      <c r="P1134" s="172"/>
      <c r="Q1134" s="172"/>
      <c r="R1134" s="172"/>
      <c r="S1134" s="172"/>
      <c r="T1134" s="173"/>
      <c r="AT1134" s="167" t="s">
        <v>150</v>
      </c>
      <c r="AU1134" s="167" t="s">
        <v>141</v>
      </c>
      <c r="AV1134" s="13" t="s">
        <v>141</v>
      </c>
      <c r="AW1134" s="13" t="s">
        <v>36</v>
      </c>
      <c r="AX1134" s="13" t="s">
        <v>22</v>
      </c>
      <c r="AY1134" s="167" t="s">
        <v>134</v>
      </c>
    </row>
    <row r="1135" spans="1:65" s="2" customFormat="1" ht="16.5" customHeight="1">
      <c r="A1135" s="33"/>
      <c r="B1135" s="148"/>
      <c r="C1135" s="149" t="s">
        <v>1341</v>
      </c>
      <c r="D1135" s="149" t="s">
        <v>136</v>
      </c>
      <c r="E1135" s="150" t="s">
        <v>1342</v>
      </c>
      <c r="F1135" s="151" t="s">
        <v>1343</v>
      </c>
      <c r="G1135" s="152" t="s">
        <v>411</v>
      </c>
      <c r="H1135" s="153">
        <v>2</v>
      </c>
      <c r="I1135" s="154"/>
      <c r="J1135" s="155">
        <f>ROUND(I1135*H1135,2)</f>
        <v>0</v>
      </c>
      <c r="K1135" s="151" t="s">
        <v>3</v>
      </c>
      <c r="L1135" s="34"/>
      <c r="M1135" s="156" t="s">
        <v>3</v>
      </c>
      <c r="N1135" s="157" t="s">
        <v>47</v>
      </c>
      <c r="O1135" s="54"/>
      <c r="P1135" s="158">
        <f>O1135*H1135</f>
        <v>0</v>
      </c>
      <c r="Q1135" s="158">
        <v>0</v>
      </c>
      <c r="R1135" s="158">
        <f>Q1135*H1135</f>
        <v>0</v>
      </c>
      <c r="S1135" s="158">
        <v>0</v>
      </c>
      <c r="T1135" s="159">
        <f>S1135*H1135</f>
        <v>0</v>
      </c>
      <c r="U1135" s="33"/>
      <c r="V1135" s="33"/>
      <c r="W1135" s="33"/>
      <c r="X1135" s="33"/>
      <c r="Y1135" s="33"/>
      <c r="Z1135" s="33"/>
      <c r="AA1135" s="33"/>
      <c r="AB1135" s="33"/>
      <c r="AC1135" s="33"/>
      <c r="AD1135" s="33"/>
      <c r="AE1135" s="33"/>
      <c r="AR1135" s="160" t="s">
        <v>250</v>
      </c>
      <c r="AT1135" s="160" t="s">
        <v>136</v>
      </c>
      <c r="AU1135" s="160" t="s">
        <v>141</v>
      </c>
      <c r="AY1135" s="18" t="s">
        <v>134</v>
      </c>
      <c r="BE1135" s="161">
        <f>IF(N1135="základní",J1135,0)</f>
        <v>0</v>
      </c>
      <c r="BF1135" s="161">
        <f>IF(N1135="snížená",J1135,0)</f>
        <v>0</v>
      </c>
      <c r="BG1135" s="161">
        <f>IF(N1135="zákl. přenesená",J1135,0)</f>
        <v>0</v>
      </c>
      <c r="BH1135" s="161">
        <f>IF(N1135="sníž. přenesená",J1135,0)</f>
        <v>0</v>
      </c>
      <c r="BI1135" s="161">
        <f>IF(N1135="nulová",J1135,0)</f>
        <v>0</v>
      </c>
      <c r="BJ1135" s="18" t="s">
        <v>141</v>
      </c>
      <c r="BK1135" s="161">
        <f>ROUND(I1135*H1135,2)</f>
        <v>0</v>
      </c>
      <c r="BL1135" s="18" t="s">
        <v>250</v>
      </c>
      <c r="BM1135" s="160" t="s">
        <v>1344</v>
      </c>
    </row>
    <row r="1136" spans="1:65" s="15" customFormat="1" ht="11.25">
      <c r="B1136" s="182"/>
      <c r="D1136" s="162" t="s">
        <v>150</v>
      </c>
      <c r="E1136" s="183" t="s">
        <v>3</v>
      </c>
      <c r="F1136" s="184" t="s">
        <v>1329</v>
      </c>
      <c r="H1136" s="183" t="s">
        <v>3</v>
      </c>
      <c r="I1136" s="185"/>
      <c r="L1136" s="182"/>
      <c r="M1136" s="186"/>
      <c r="N1136" s="187"/>
      <c r="O1136" s="187"/>
      <c r="P1136" s="187"/>
      <c r="Q1136" s="187"/>
      <c r="R1136" s="187"/>
      <c r="S1136" s="187"/>
      <c r="T1136" s="188"/>
      <c r="AT1136" s="183" t="s">
        <v>150</v>
      </c>
      <c r="AU1136" s="183" t="s">
        <v>141</v>
      </c>
      <c r="AV1136" s="15" t="s">
        <v>22</v>
      </c>
      <c r="AW1136" s="15" t="s">
        <v>36</v>
      </c>
      <c r="AX1136" s="15" t="s">
        <v>75</v>
      </c>
      <c r="AY1136" s="183" t="s">
        <v>134</v>
      </c>
    </row>
    <row r="1137" spans="1:65" s="15" customFormat="1" ht="11.25">
      <c r="B1137" s="182"/>
      <c r="D1137" s="162" t="s">
        <v>150</v>
      </c>
      <c r="E1137" s="183" t="s">
        <v>3</v>
      </c>
      <c r="F1137" s="184" t="s">
        <v>1330</v>
      </c>
      <c r="H1137" s="183" t="s">
        <v>3</v>
      </c>
      <c r="I1137" s="185"/>
      <c r="L1137" s="182"/>
      <c r="M1137" s="186"/>
      <c r="N1137" s="187"/>
      <c r="O1137" s="187"/>
      <c r="P1137" s="187"/>
      <c r="Q1137" s="187"/>
      <c r="R1137" s="187"/>
      <c r="S1137" s="187"/>
      <c r="T1137" s="188"/>
      <c r="AT1137" s="183" t="s">
        <v>150</v>
      </c>
      <c r="AU1137" s="183" t="s">
        <v>141</v>
      </c>
      <c r="AV1137" s="15" t="s">
        <v>22</v>
      </c>
      <c r="AW1137" s="15" t="s">
        <v>36</v>
      </c>
      <c r="AX1137" s="15" t="s">
        <v>75</v>
      </c>
      <c r="AY1137" s="183" t="s">
        <v>134</v>
      </c>
    </row>
    <row r="1138" spans="1:65" s="15" customFormat="1" ht="11.25">
      <c r="B1138" s="182"/>
      <c r="D1138" s="162" t="s">
        <v>150</v>
      </c>
      <c r="E1138" s="183" t="s">
        <v>3</v>
      </c>
      <c r="F1138" s="184" t="s">
        <v>1323</v>
      </c>
      <c r="H1138" s="183" t="s">
        <v>3</v>
      </c>
      <c r="I1138" s="185"/>
      <c r="L1138" s="182"/>
      <c r="M1138" s="186"/>
      <c r="N1138" s="187"/>
      <c r="O1138" s="187"/>
      <c r="P1138" s="187"/>
      <c r="Q1138" s="187"/>
      <c r="R1138" s="187"/>
      <c r="S1138" s="187"/>
      <c r="T1138" s="188"/>
      <c r="AT1138" s="183" t="s">
        <v>150</v>
      </c>
      <c r="AU1138" s="183" t="s">
        <v>141</v>
      </c>
      <c r="AV1138" s="15" t="s">
        <v>22</v>
      </c>
      <c r="AW1138" s="15" t="s">
        <v>36</v>
      </c>
      <c r="AX1138" s="15" t="s">
        <v>75</v>
      </c>
      <c r="AY1138" s="183" t="s">
        <v>134</v>
      </c>
    </row>
    <row r="1139" spans="1:65" s="15" customFormat="1" ht="11.25">
      <c r="B1139" s="182"/>
      <c r="D1139" s="162" t="s">
        <v>150</v>
      </c>
      <c r="E1139" s="183" t="s">
        <v>3</v>
      </c>
      <c r="F1139" s="184" t="s">
        <v>1324</v>
      </c>
      <c r="H1139" s="183" t="s">
        <v>3</v>
      </c>
      <c r="I1139" s="185"/>
      <c r="L1139" s="182"/>
      <c r="M1139" s="186"/>
      <c r="N1139" s="187"/>
      <c r="O1139" s="187"/>
      <c r="P1139" s="187"/>
      <c r="Q1139" s="187"/>
      <c r="R1139" s="187"/>
      <c r="S1139" s="187"/>
      <c r="T1139" s="188"/>
      <c r="AT1139" s="183" t="s">
        <v>150</v>
      </c>
      <c r="AU1139" s="183" t="s">
        <v>141</v>
      </c>
      <c r="AV1139" s="15" t="s">
        <v>22</v>
      </c>
      <c r="AW1139" s="15" t="s">
        <v>36</v>
      </c>
      <c r="AX1139" s="15" t="s">
        <v>75</v>
      </c>
      <c r="AY1139" s="183" t="s">
        <v>134</v>
      </c>
    </row>
    <row r="1140" spans="1:65" s="15" customFormat="1" ht="11.25">
      <c r="B1140" s="182"/>
      <c r="D1140" s="162" t="s">
        <v>150</v>
      </c>
      <c r="E1140" s="183" t="s">
        <v>3</v>
      </c>
      <c r="F1140" s="184" t="s">
        <v>1331</v>
      </c>
      <c r="H1140" s="183" t="s">
        <v>3</v>
      </c>
      <c r="I1140" s="185"/>
      <c r="L1140" s="182"/>
      <c r="M1140" s="186"/>
      <c r="N1140" s="187"/>
      <c r="O1140" s="187"/>
      <c r="P1140" s="187"/>
      <c r="Q1140" s="187"/>
      <c r="R1140" s="187"/>
      <c r="S1140" s="187"/>
      <c r="T1140" s="188"/>
      <c r="AT1140" s="183" t="s">
        <v>150</v>
      </c>
      <c r="AU1140" s="183" t="s">
        <v>141</v>
      </c>
      <c r="AV1140" s="15" t="s">
        <v>22</v>
      </c>
      <c r="AW1140" s="15" t="s">
        <v>36</v>
      </c>
      <c r="AX1140" s="15" t="s">
        <v>75</v>
      </c>
      <c r="AY1140" s="183" t="s">
        <v>134</v>
      </c>
    </row>
    <row r="1141" spans="1:65" s="15" customFormat="1" ht="11.25">
      <c r="B1141" s="182"/>
      <c r="D1141" s="162" t="s">
        <v>150</v>
      </c>
      <c r="E1141" s="183" t="s">
        <v>3</v>
      </c>
      <c r="F1141" s="184" t="s">
        <v>1332</v>
      </c>
      <c r="H1141" s="183" t="s">
        <v>3</v>
      </c>
      <c r="I1141" s="185"/>
      <c r="L1141" s="182"/>
      <c r="M1141" s="186"/>
      <c r="N1141" s="187"/>
      <c r="O1141" s="187"/>
      <c r="P1141" s="187"/>
      <c r="Q1141" s="187"/>
      <c r="R1141" s="187"/>
      <c r="S1141" s="187"/>
      <c r="T1141" s="188"/>
      <c r="AT1141" s="183" t="s">
        <v>150</v>
      </c>
      <c r="AU1141" s="183" t="s">
        <v>141</v>
      </c>
      <c r="AV1141" s="15" t="s">
        <v>22</v>
      </c>
      <c r="AW1141" s="15" t="s">
        <v>36</v>
      </c>
      <c r="AX1141" s="15" t="s">
        <v>75</v>
      </c>
      <c r="AY1141" s="183" t="s">
        <v>134</v>
      </c>
    </row>
    <row r="1142" spans="1:65" s="13" customFormat="1" ht="11.25">
      <c r="B1142" s="166"/>
      <c r="D1142" s="162" t="s">
        <v>150</v>
      </c>
      <c r="E1142" s="167" t="s">
        <v>3</v>
      </c>
      <c r="F1142" s="168" t="s">
        <v>141</v>
      </c>
      <c r="H1142" s="169">
        <v>2</v>
      </c>
      <c r="I1142" s="170"/>
      <c r="L1142" s="166"/>
      <c r="M1142" s="171"/>
      <c r="N1142" s="172"/>
      <c r="O1142" s="172"/>
      <c r="P1142" s="172"/>
      <c r="Q1142" s="172"/>
      <c r="R1142" s="172"/>
      <c r="S1142" s="172"/>
      <c r="T1142" s="173"/>
      <c r="AT1142" s="167" t="s">
        <v>150</v>
      </c>
      <c r="AU1142" s="167" t="s">
        <v>141</v>
      </c>
      <c r="AV1142" s="13" t="s">
        <v>141</v>
      </c>
      <c r="AW1142" s="13" t="s">
        <v>36</v>
      </c>
      <c r="AX1142" s="13" t="s">
        <v>22</v>
      </c>
      <c r="AY1142" s="167" t="s">
        <v>134</v>
      </c>
    </row>
    <row r="1143" spans="1:65" s="2" customFormat="1" ht="16.5" customHeight="1">
      <c r="A1143" s="33"/>
      <c r="B1143" s="148"/>
      <c r="C1143" s="149" t="s">
        <v>1345</v>
      </c>
      <c r="D1143" s="149" t="s">
        <v>136</v>
      </c>
      <c r="E1143" s="150" t="s">
        <v>1346</v>
      </c>
      <c r="F1143" s="151" t="s">
        <v>1347</v>
      </c>
      <c r="G1143" s="152" t="s">
        <v>411</v>
      </c>
      <c r="H1143" s="153">
        <v>2</v>
      </c>
      <c r="I1143" s="154"/>
      <c r="J1143" s="155">
        <f>ROUND(I1143*H1143,2)</f>
        <v>0</v>
      </c>
      <c r="K1143" s="151" t="s">
        <v>3</v>
      </c>
      <c r="L1143" s="34"/>
      <c r="M1143" s="156" t="s">
        <v>3</v>
      </c>
      <c r="N1143" s="157" t="s">
        <v>47</v>
      </c>
      <c r="O1143" s="54"/>
      <c r="P1143" s="158">
        <f>O1143*H1143</f>
        <v>0</v>
      </c>
      <c r="Q1143" s="158">
        <v>0</v>
      </c>
      <c r="R1143" s="158">
        <f>Q1143*H1143</f>
        <v>0</v>
      </c>
      <c r="S1143" s="158">
        <v>0</v>
      </c>
      <c r="T1143" s="159">
        <f>S1143*H1143</f>
        <v>0</v>
      </c>
      <c r="U1143" s="33"/>
      <c r="V1143" s="33"/>
      <c r="W1143" s="33"/>
      <c r="X1143" s="33"/>
      <c r="Y1143" s="33"/>
      <c r="Z1143" s="33"/>
      <c r="AA1143" s="33"/>
      <c r="AB1143" s="33"/>
      <c r="AC1143" s="33"/>
      <c r="AD1143" s="33"/>
      <c r="AE1143" s="33"/>
      <c r="AR1143" s="160" t="s">
        <v>250</v>
      </c>
      <c r="AT1143" s="160" t="s">
        <v>136</v>
      </c>
      <c r="AU1143" s="160" t="s">
        <v>141</v>
      </c>
      <c r="AY1143" s="18" t="s">
        <v>134</v>
      </c>
      <c r="BE1143" s="161">
        <f>IF(N1143="základní",J1143,0)</f>
        <v>0</v>
      </c>
      <c r="BF1143" s="161">
        <f>IF(N1143="snížená",J1143,0)</f>
        <v>0</v>
      </c>
      <c r="BG1143" s="161">
        <f>IF(N1143="zákl. přenesená",J1143,0)</f>
        <v>0</v>
      </c>
      <c r="BH1143" s="161">
        <f>IF(N1143="sníž. přenesená",J1143,0)</f>
        <v>0</v>
      </c>
      <c r="BI1143" s="161">
        <f>IF(N1143="nulová",J1143,0)</f>
        <v>0</v>
      </c>
      <c r="BJ1143" s="18" t="s">
        <v>141</v>
      </c>
      <c r="BK1143" s="161">
        <f>ROUND(I1143*H1143,2)</f>
        <v>0</v>
      </c>
      <c r="BL1143" s="18" t="s">
        <v>250</v>
      </c>
      <c r="BM1143" s="160" t="s">
        <v>1348</v>
      </c>
    </row>
    <row r="1144" spans="1:65" s="15" customFormat="1" ht="11.25">
      <c r="B1144" s="182"/>
      <c r="D1144" s="162" t="s">
        <v>150</v>
      </c>
      <c r="E1144" s="183" t="s">
        <v>3</v>
      </c>
      <c r="F1144" s="184" t="s">
        <v>1329</v>
      </c>
      <c r="H1144" s="183" t="s">
        <v>3</v>
      </c>
      <c r="I1144" s="185"/>
      <c r="L1144" s="182"/>
      <c r="M1144" s="186"/>
      <c r="N1144" s="187"/>
      <c r="O1144" s="187"/>
      <c r="P1144" s="187"/>
      <c r="Q1144" s="187"/>
      <c r="R1144" s="187"/>
      <c r="S1144" s="187"/>
      <c r="T1144" s="188"/>
      <c r="AT1144" s="183" t="s">
        <v>150</v>
      </c>
      <c r="AU1144" s="183" t="s">
        <v>141</v>
      </c>
      <c r="AV1144" s="15" t="s">
        <v>22</v>
      </c>
      <c r="AW1144" s="15" t="s">
        <v>36</v>
      </c>
      <c r="AX1144" s="15" t="s">
        <v>75</v>
      </c>
      <c r="AY1144" s="183" t="s">
        <v>134</v>
      </c>
    </row>
    <row r="1145" spans="1:65" s="15" customFormat="1" ht="11.25">
      <c r="B1145" s="182"/>
      <c r="D1145" s="162" t="s">
        <v>150</v>
      </c>
      <c r="E1145" s="183" t="s">
        <v>3</v>
      </c>
      <c r="F1145" s="184" t="s">
        <v>1330</v>
      </c>
      <c r="H1145" s="183" t="s">
        <v>3</v>
      </c>
      <c r="I1145" s="185"/>
      <c r="L1145" s="182"/>
      <c r="M1145" s="186"/>
      <c r="N1145" s="187"/>
      <c r="O1145" s="187"/>
      <c r="P1145" s="187"/>
      <c r="Q1145" s="187"/>
      <c r="R1145" s="187"/>
      <c r="S1145" s="187"/>
      <c r="T1145" s="188"/>
      <c r="AT1145" s="183" t="s">
        <v>150</v>
      </c>
      <c r="AU1145" s="183" t="s">
        <v>141</v>
      </c>
      <c r="AV1145" s="15" t="s">
        <v>22</v>
      </c>
      <c r="AW1145" s="15" t="s">
        <v>36</v>
      </c>
      <c r="AX1145" s="15" t="s">
        <v>75</v>
      </c>
      <c r="AY1145" s="183" t="s">
        <v>134</v>
      </c>
    </row>
    <row r="1146" spans="1:65" s="15" customFormat="1" ht="11.25">
      <c r="B1146" s="182"/>
      <c r="D1146" s="162" t="s">
        <v>150</v>
      </c>
      <c r="E1146" s="183" t="s">
        <v>3</v>
      </c>
      <c r="F1146" s="184" t="s">
        <v>1323</v>
      </c>
      <c r="H1146" s="183" t="s">
        <v>3</v>
      </c>
      <c r="I1146" s="185"/>
      <c r="L1146" s="182"/>
      <c r="M1146" s="186"/>
      <c r="N1146" s="187"/>
      <c r="O1146" s="187"/>
      <c r="P1146" s="187"/>
      <c r="Q1146" s="187"/>
      <c r="R1146" s="187"/>
      <c r="S1146" s="187"/>
      <c r="T1146" s="188"/>
      <c r="AT1146" s="183" t="s">
        <v>150</v>
      </c>
      <c r="AU1146" s="183" t="s">
        <v>141</v>
      </c>
      <c r="AV1146" s="15" t="s">
        <v>22</v>
      </c>
      <c r="AW1146" s="15" t="s">
        <v>36</v>
      </c>
      <c r="AX1146" s="15" t="s">
        <v>75</v>
      </c>
      <c r="AY1146" s="183" t="s">
        <v>134</v>
      </c>
    </row>
    <row r="1147" spans="1:65" s="15" customFormat="1" ht="11.25">
      <c r="B1147" s="182"/>
      <c r="D1147" s="162" t="s">
        <v>150</v>
      </c>
      <c r="E1147" s="183" t="s">
        <v>3</v>
      </c>
      <c r="F1147" s="184" t="s">
        <v>1324</v>
      </c>
      <c r="H1147" s="183" t="s">
        <v>3</v>
      </c>
      <c r="I1147" s="185"/>
      <c r="L1147" s="182"/>
      <c r="M1147" s="186"/>
      <c r="N1147" s="187"/>
      <c r="O1147" s="187"/>
      <c r="P1147" s="187"/>
      <c r="Q1147" s="187"/>
      <c r="R1147" s="187"/>
      <c r="S1147" s="187"/>
      <c r="T1147" s="188"/>
      <c r="AT1147" s="183" t="s">
        <v>150</v>
      </c>
      <c r="AU1147" s="183" t="s">
        <v>141</v>
      </c>
      <c r="AV1147" s="15" t="s">
        <v>22</v>
      </c>
      <c r="AW1147" s="15" t="s">
        <v>36</v>
      </c>
      <c r="AX1147" s="15" t="s">
        <v>75</v>
      </c>
      <c r="AY1147" s="183" t="s">
        <v>134</v>
      </c>
    </row>
    <row r="1148" spans="1:65" s="15" customFormat="1" ht="11.25">
      <c r="B1148" s="182"/>
      <c r="D1148" s="162" t="s">
        <v>150</v>
      </c>
      <c r="E1148" s="183" t="s">
        <v>3</v>
      </c>
      <c r="F1148" s="184" t="s">
        <v>1331</v>
      </c>
      <c r="H1148" s="183" t="s">
        <v>3</v>
      </c>
      <c r="I1148" s="185"/>
      <c r="L1148" s="182"/>
      <c r="M1148" s="186"/>
      <c r="N1148" s="187"/>
      <c r="O1148" s="187"/>
      <c r="P1148" s="187"/>
      <c r="Q1148" s="187"/>
      <c r="R1148" s="187"/>
      <c r="S1148" s="187"/>
      <c r="T1148" s="188"/>
      <c r="AT1148" s="183" t="s">
        <v>150</v>
      </c>
      <c r="AU1148" s="183" t="s">
        <v>141</v>
      </c>
      <c r="AV1148" s="15" t="s">
        <v>22</v>
      </c>
      <c r="AW1148" s="15" t="s">
        <v>36</v>
      </c>
      <c r="AX1148" s="15" t="s">
        <v>75</v>
      </c>
      <c r="AY1148" s="183" t="s">
        <v>134</v>
      </c>
    </row>
    <row r="1149" spans="1:65" s="15" customFormat="1" ht="11.25">
      <c r="B1149" s="182"/>
      <c r="D1149" s="162" t="s">
        <v>150</v>
      </c>
      <c r="E1149" s="183" t="s">
        <v>3</v>
      </c>
      <c r="F1149" s="184" t="s">
        <v>1332</v>
      </c>
      <c r="H1149" s="183" t="s">
        <v>3</v>
      </c>
      <c r="I1149" s="185"/>
      <c r="L1149" s="182"/>
      <c r="M1149" s="186"/>
      <c r="N1149" s="187"/>
      <c r="O1149" s="187"/>
      <c r="P1149" s="187"/>
      <c r="Q1149" s="187"/>
      <c r="R1149" s="187"/>
      <c r="S1149" s="187"/>
      <c r="T1149" s="188"/>
      <c r="AT1149" s="183" t="s">
        <v>150</v>
      </c>
      <c r="AU1149" s="183" t="s">
        <v>141</v>
      </c>
      <c r="AV1149" s="15" t="s">
        <v>22</v>
      </c>
      <c r="AW1149" s="15" t="s">
        <v>36</v>
      </c>
      <c r="AX1149" s="15" t="s">
        <v>75</v>
      </c>
      <c r="AY1149" s="183" t="s">
        <v>134</v>
      </c>
    </row>
    <row r="1150" spans="1:65" s="13" customFormat="1" ht="11.25">
      <c r="B1150" s="166"/>
      <c r="D1150" s="162" t="s">
        <v>150</v>
      </c>
      <c r="E1150" s="167" t="s">
        <v>3</v>
      </c>
      <c r="F1150" s="168" t="s">
        <v>141</v>
      </c>
      <c r="H1150" s="169">
        <v>2</v>
      </c>
      <c r="I1150" s="170"/>
      <c r="L1150" s="166"/>
      <c r="M1150" s="171"/>
      <c r="N1150" s="172"/>
      <c r="O1150" s="172"/>
      <c r="P1150" s="172"/>
      <c r="Q1150" s="172"/>
      <c r="R1150" s="172"/>
      <c r="S1150" s="172"/>
      <c r="T1150" s="173"/>
      <c r="AT1150" s="167" t="s">
        <v>150</v>
      </c>
      <c r="AU1150" s="167" t="s">
        <v>141</v>
      </c>
      <c r="AV1150" s="13" t="s">
        <v>141</v>
      </c>
      <c r="AW1150" s="13" t="s">
        <v>36</v>
      </c>
      <c r="AX1150" s="13" t="s">
        <v>22</v>
      </c>
      <c r="AY1150" s="167" t="s">
        <v>134</v>
      </c>
    </row>
    <row r="1151" spans="1:65" s="2" customFormat="1" ht="16.5" customHeight="1">
      <c r="A1151" s="33"/>
      <c r="B1151" s="148"/>
      <c r="C1151" s="149" t="s">
        <v>1349</v>
      </c>
      <c r="D1151" s="149" t="s">
        <v>136</v>
      </c>
      <c r="E1151" s="150" t="s">
        <v>1350</v>
      </c>
      <c r="F1151" s="151" t="s">
        <v>1351</v>
      </c>
      <c r="G1151" s="152" t="s">
        <v>411</v>
      </c>
      <c r="H1151" s="153">
        <v>2</v>
      </c>
      <c r="I1151" s="154"/>
      <c r="J1151" s="155">
        <f t="shared" ref="J1151:J1156" si="0">ROUND(I1151*H1151,2)</f>
        <v>0</v>
      </c>
      <c r="K1151" s="151" t="s">
        <v>3</v>
      </c>
      <c r="L1151" s="34"/>
      <c r="M1151" s="156" t="s">
        <v>3</v>
      </c>
      <c r="N1151" s="157" t="s">
        <v>47</v>
      </c>
      <c r="O1151" s="54"/>
      <c r="P1151" s="158">
        <f t="shared" ref="P1151:P1156" si="1">O1151*H1151</f>
        <v>0</v>
      </c>
      <c r="Q1151" s="158">
        <v>0</v>
      </c>
      <c r="R1151" s="158">
        <f t="shared" ref="R1151:R1156" si="2">Q1151*H1151</f>
        <v>0</v>
      </c>
      <c r="S1151" s="158">
        <v>0</v>
      </c>
      <c r="T1151" s="159">
        <f t="shared" ref="T1151:T1156" si="3">S1151*H1151</f>
        <v>0</v>
      </c>
      <c r="U1151" s="33"/>
      <c r="V1151" s="33"/>
      <c r="W1151" s="33"/>
      <c r="X1151" s="33"/>
      <c r="Y1151" s="33"/>
      <c r="Z1151" s="33"/>
      <c r="AA1151" s="33"/>
      <c r="AB1151" s="33"/>
      <c r="AC1151" s="33"/>
      <c r="AD1151" s="33"/>
      <c r="AE1151" s="33"/>
      <c r="AR1151" s="160" t="s">
        <v>250</v>
      </c>
      <c r="AT1151" s="160" t="s">
        <v>136</v>
      </c>
      <c r="AU1151" s="160" t="s">
        <v>141</v>
      </c>
      <c r="AY1151" s="18" t="s">
        <v>134</v>
      </c>
      <c r="BE1151" s="161">
        <f t="shared" ref="BE1151:BE1156" si="4">IF(N1151="základní",J1151,0)</f>
        <v>0</v>
      </c>
      <c r="BF1151" s="161">
        <f t="shared" ref="BF1151:BF1156" si="5">IF(N1151="snížená",J1151,0)</f>
        <v>0</v>
      </c>
      <c r="BG1151" s="161">
        <f t="shared" ref="BG1151:BG1156" si="6">IF(N1151="zákl. přenesená",J1151,0)</f>
        <v>0</v>
      </c>
      <c r="BH1151" s="161">
        <f t="shared" ref="BH1151:BH1156" si="7">IF(N1151="sníž. přenesená",J1151,0)</f>
        <v>0</v>
      </c>
      <c r="BI1151" s="161">
        <f t="shared" ref="BI1151:BI1156" si="8">IF(N1151="nulová",J1151,0)</f>
        <v>0</v>
      </c>
      <c r="BJ1151" s="18" t="s">
        <v>141</v>
      </c>
      <c r="BK1151" s="161">
        <f t="shared" ref="BK1151:BK1156" si="9">ROUND(I1151*H1151,2)</f>
        <v>0</v>
      </c>
      <c r="BL1151" s="18" t="s">
        <v>250</v>
      </c>
      <c r="BM1151" s="160" t="s">
        <v>1352</v>
      </c>
    </row>
    <row r="1152" spans="1:65" s="2" customFormat="1" ht="16.5" customHeight="1">
      <c r="A1152" s="33"/>
      <c r="B1152" s="148"/>
      <c r="C1152" s="149" t="s">
        <v>1353</v>
      </c>
      <c r="D1152" s="149" t="s">
        <v>136</v>
      </c>
      <c r="E1152" s="150" t="s">
        <v>1354</v>
      </c>
      <c r="F1152" s="151" t="s">
        <v>1355</v>
      </c>
      <c r="G1152" s="152" t="s">
        <v>411</v>
      </c>
      <c r="H1152" s="153">
        <v>2</v>
      </c>
      <c r="I1152" s="154"/>
      <c r="J1152" s="155">
        <f t="shared" si="0"/>
        <v>0</v>
      </c>
      <c r="K1152" s="151" t="s">
        <v>3</v>
      </c>
      <c r="L1152" s="34"/>
      <c r="M1152" s="156" t="s">
        <v>3</v>
      </c>
      <c r="N1152" s="157" t="s">
        <v>47</v>
      </c>
      <c r="O1152" s="54"/>
      <c r="P1152" s="158">
        <f t="shared" si="1"/>
        <v>0</v>
      </c>
      <c r="Q1152" s="158">
        <v>0</v>
      </c>
      <c r="R1152" s="158">
        <f t="shared" si="2"/>
        <v>0</v>
      </c>
      <c r="S1152" s="158">
        <v>0</v>
      </c>
      <c r="T1152" s="159">
        <f t="shared" si="3"/>
        <v>0</v>
      </c>
      <c r="U1152" s="33"/>
      <c r="V1152" s="33"/>
      <c r="W1152" s="33"/>
      <c r="X1152" s="33"/>
      <c r="Y1152" s="33"/>
      <c r="Z1152" s="33"/>
      <c r="AA1152" s="33"/>
      <c r="AB1152" s="33"/>
      <c r="AC1152" s="33"/>
      <c r="AD1152" s="33"/>
      <c r="AE1152" s="33"/>
      <c r="AR1152" s="160" t="s">
        <v>250</v>
      </c>
      <c r="AT1152" s="160" t="s">
        <v>136</v>
      </c>
      <c r="AU1152" s="160" t="s">
        <v>141</v>
      </c>
      <c r="AY1152" s="18" t="s">
        <v>134</v>
      </c>
      <c r="BE1152" s="161">
        <f t="shared" si="4"/>
        <v>0</v>
      </c>
      <c r="BF1152" s="161">
        <f t="shared" si="5"/>
        <v>0</v>
      </c>
      <c r="BG1152" s="161">
        <f t="shared" si="6"/>
        <v>0</v>
      </c>
      <c r="BH1152" s="161">
        <f t="shared" si="7"/>
        <v>0</v>
      </c>
      <c r="BI1152" s="161">
        <f t="shared" si="8"/>
        <v>0</v>
      </c>
      <c r="BJ1152" s="18" t="s">
        <v>141</v>
      </c>
      <c r="BK1152" s="161">
        <f t="shared" si="9"/>
        <v>0</v>
      </c>
      <c r="BL1152" s="18" t="s">
        <v>250</v>
      </c>
      <c r="BM1152" s="160" t="s">
        <v>1356</v>
      </c>
    </row>
    <row r="1153" spans="1:65" s="2" customFormat="1" ht="16.5" customHeight="1">
      <c r="A1153" s="33"/>
      <c r="B1153" s="148"/>
      <c r="C1153" s="149" t="s">
        <v>1357</v>
      </c>
      <c r="D1153" s="149" t="s">
        <v>136</v>
      </c>
      <c r="E1153" s="150" t="s">
        <v>1358</v>
      </c>
      <c r="F1153" s="151" t="s">
        <v>1359</v>
      </c>
      <c r="G1153" s="152" t="s">
        <v>411</v>
      </c>
      <c r="H1153" s="153">
        <v>7</v>
      </c>
      <c r="I1153" s="154"/>
      <c r="J1153" s="155">
        <f t="shared" si="0"/>
        <v>0</v>
      </c>
      <c r="K1153" s="151" t="s">
        <v>3</v>
      </c>
      <c r="L1153" s="34"/>
      <c r="M1153" s="156" t="s">
        <v>3</v>
      </c>
      <c r="N1153" s="157" t="s">
        <v>47</v>
      </c>
      <c r="O1153" s="54"/>
      <c r="P1153" s="158">
        <f t="shared" si="1"/>
        <v>0</v>
      </c>
      <c r="Q1153" s="158">
        <v>0</v>
      </c>
      <c r="R1153" s="158">
        <f t="shared" si="2"/>
        <v>0</v>
      </c>
      <c r="S1153" s="158">
        <v>0</v>
      </c>
      <c r="T1153" s="159">
        <f t="shared" si="3"/>
        <v>0</v>
      </c>
      <c r="U1153" s="33"/>
      <c r="V1153" s="33"/>
      <c r="W1153" s="33"/>
      <c r="X1153" s="33"/>
      <c r="Y1153" s="33"/>
      <c r="Z1153" s="33"/>
      <c r="AA1153" s="33"/>
      <c r="AB1153" s="33"/>
      <c r="AC1153" s="33"/>
      <c r="AD1153" s="33"/>
      <c r="AE1153" s="33"/>
      <c r="AR1153" s="160" t="s">
        <v>250</v>
      </c>
      <c r="AT1153" s="160" t="s">
        <v>136</v>
      </c>
      <c r="AU1153" s="160" t="s">
        <v>141</v>
      </c>
      <c r="AY1153" s="18" t="s">
        <v>134</v>
      </c>
      <c r="BE1153" s="161">
        <f t="shared" si="4"/>
        <v>0</v>
      </c>
      <c r="BF1153" s="161">
        <f t="shared" si="5"/>
        <v>0</v>
      </c>
      <c r="BG1153" s="161">
        <f t="shared" si="6"/>
        <v>0</v>
      </c>
      <c r="BH1153" s="161">
        <f t="shared" si="7"/>
        <v>0</v>
      </c>
      <c r="BI1153" s="161">
        <f t="shared" si="8"/>
        <v>0</v>
      </c>
      <c r="BJ1153" s="18" t="s">
        <v>141</v>
      </c>
      <c r="BK1153" s="161">
        <f t="shared" si="9"/>
        <v>0</v>
      </c>
      <c r="BL1153" s="18" t="s">
        <v>250</v>
      </c>
      <c r="BM1153" s="160" t="s">
        <v>1360</v>
      </c>
    </row>
    <row r="1154" spans="1:65" s="2" customFormat="1" ht="16.5" customHeight="1">
      <c r="A1154" s="33"/>
      <c r="B1154" s="148"/>
      <c r="C1154" s="149" t="s">
        <v>1361</v>
      </c>
      <c r="D1154" s="149" t="s">
        <v>136</v>
      </c>
      <c r="E1154" s="150" t="s">
        <v>1362</v>
      </c>
      <c r="F1154" s="151" t="s">
        <v>1363</v>
      </c>
      <c r="G1154" s="152" t="s">
        <v>411</v>
      </c>
      <c r="H1154" s="153">
        <v>14</v>
      </c>
      <c r="I1154" s="154"/>
      <c r="J1154" s="155">
        <f t="shared" si="0"/>
        <v>0</v>
      </c>
      <c r="K1154" s="151" t="s">
        <v>3</v>
      </c>
      <c r="L1154" s="34"/>
      <c r="M1154" s="156" t="s">
        <v>3</v>
      </c>
      <c r="N1154" s="157" t="s">
        <v>47</v>
      </c>
      <c r="O1154" s="54"/>
      <c r="P1154" s="158">
        <f t="shared" si="1"/>
        <v>0</v>
      </c>
      <c r="Q1154" s="158">
        <v>0</v>
      </c>
      <c r="R1154" s="158">
        <f t="shared" si="2"/>
        <v>0</v>
      </c>
      <c r="S1154" s="158">
        <v>0</v>
      </c>
      <c r="T1154" s="159">
        <f t="shared" si="3"/>
        <v>0</v>
      </c>
      <c r="U1154" s="33"/>
      <c r="V1154" s="33"/>
      <c r="W1154" s="33"/>
      <c r="X1154" s="33"/>
      <c r="Y1154" s="33"/>
      <c r="Z1154" s="33"/>
      <c r="AA1154" s="33"/>
      <c r="AB1154" s="33"/>
      <c r="AC1154" s="33"/>
      <c r="AD1154" s="33"/>
      <c r="AE1154" s="33"/>
      <c r="AR1154" s="160" t="s">
        <v>250</v>
      </c>
      <c r="AT1154" s="160" t="s">
        <v>136</v>
      </c>
      <c r="AU1154" s="160" t="s">
        <v>141</v>
      </c>
      <c r="AY1154" s="18" t="s">
        <v>134</v>
      </c>
      <c r="BE1154" s="161">
        <f t="shared" si="4"/>
        <v>0</v>
      </c>
      <c r="BF1154" s="161">
        <f t="shared" si="5"/>
        <v>0</v>
      </c>
      <c r="BG1154" s="161">
        <f t="shared" si="6"/>
        <v>0</v>
      </c>
      <c r="BH1154" s="161">
        <f t="shared" si="7"/>
        <v>0</v>
      </c>
      <c r="BI1154" s="161">
        <f t="shared" si="8"/>
        <v>0</v>
      </c>
      <c r="BJ1154" s="18" t="s">
        <v>141</v>
      </c>
      <c r="BK1154" s="161">
        <f t="shared" si="9"/>
        <v>0</v>
      </c>
      <c r="BL1154" s="18" t="s">
        <v>250</v>
      </c>
      <c r="BM1154" s="160" t="s">
        <v>1364</v>
      </c>
    </row>
    <row r="1155" spans="1:65" s="2" customFormat="1" ht="16.5" customHeight="1">
      <c r="A1155" s="33"/>
      <c r="B1155" s="148"/>
      <c r="C1155" s="149" t="s">
        <v>1365</v>
      </c>
      <c r="D1155" s="149" t="s">
        <v>136</v>
      </c>
      <c r="E1155" s="150" t="s">
        <v>1366</v>
      </c>
      <c r="F1155" s="151" t="s">
        <v>1367</v>
      </c>
      <c r="G1155" s="152" t="s">
        <v>411</v>
      </c>
      <c r="H1155" s="153">
        <v>14</v>
      </c>
      <c r="I1155" s="154"/>
      <c r="J1155" s="155">
        <f t="shared" si="0"/>
        <v>0</v>
      </c>
      <c r="K1155" s="151" t="s">
        <v>3</v>
      </c>
      <c r="L1155" s="34"/>
      <c r="M1155" s="156" t="s">
        <v>3</v>
      </c>
      <c r="N1155" s="157" t="s">
        <v>47</v>
      </c>
      <c r="O1155" s="54"/>
      <c r="P1155" s="158">
        <f t="shared" si="1"/>
        <v>0</v>
      </c>
      <c r="Q1155" s="158">
        <v>0</v>
      </c>
      <c r="R1155" s="158">
        <f t="shared" si="2"/>
        <v>0</v>
      </c>
      <c r="S1155" s="158">
        <v>0</v>
      </c>
      <c r="T1155" s="159">
        <f t="shared" si="3"/>
        <v>0</v>
      </c>
      <c r="U1155" s="33"/>
      <c r="V1155" s="33"/>
      <c r="W1155" s="33"/>
      <c r="X1155" s="33"/>
      <c r="Y1155" s="33"/>
      <c r="Z1155" s="33"/>
      <c r="AA1155" s="33"/>
      <c r="AB1155" s="33"/>
      <c r="AC1155" s="33"/>
      <c r="AD1155" s="33"/>
      <c r="AE1155" s="33"/>
      <c r="AR1155" s="160" t="s">
        <v>250</v>
      </c>
      <c r="AT1155" s="160" t="s">
        <v>136</v>
      </c>
      <c r="AU1155" s="160" t="s">
        <v>141</v>
      </c>
      <c r="AY1155" s="18" t="s">
        <v>134</v>
      </c>
      <c r="BE1155" s="161">
        <f t="shared" si="4"/>
        <v>0</v>
      </c>
      <c r="BF1155" s="161">
        <f t="shared" si="5"/>
        <v>0</v>
      </c>
      <c r="BG1155" s="161">
        <f t="shared" si="6"/>
        <v>0</v>
      </c>
      <c r="BH1155" s="161">
        <f t="shared" si="7"/>
        <v>0</v>
      </c>
      <c r="BI1155" s="161">
        <f t="shared" si="8"/>
        <v>0</v>
      </c>
      <c r="BJ1155" s="18" t="s">
        <v>141</v>
      </c>
      <c r="BK1155" s="161">
        <f t="shared" si="9"/>
        <v>0</v>
      </c>
      <c r="BL1155" s="18" t="s">
        <v>250</v>
      </c>
      <c r="BM1155" s="160" t="s">
        <v>1368</v>
      </c>
    </row>
    <row r="1156" spans="1:65" s="2" customFormat="1" ht="16.5" customHeight="1">
      <c r="A1156" s="33"/>
      <c r="B1156" s="148"/>
      <c r="C1156" s="149" t="s">
        <v>1369</v>
      </c>
      <c r="D1156" s="149" t="s">
        <v>136</v>
      </c>
      <c r="E1156" s="150" t="s">
        <v>1312</v>
      </c>
      <c r="F1156" s="151" t="s">
        <v>1313</v>
      </c>
      <c r="G1156" s="152" t="s">
        <v>1036</v>
      </c>
      <c r="H1156" s="199"/>
      <c r="I1156" s="154"/>
      <c r="J1156" s="155">
        <f t="shared" si="0"/>
        <v>0</v>
      </c>
      <c r="K1156" s="151" t="s">
        <v>146</v>
      </c>
      <c r="L1156" s="34"/>
      <c r="M1156" s="156" t="s">
        <v>3</v>
      </c>
      <c r="N1156" s="157" t="s">
        <v>47</v>
      </c>
      <c r="O1156" s="54"/>
      <c r="P1156" s="158">
        <f t="shared" si="1"/>
        <v>0</v>
      </c>
      <c r="Q1156" s="158">
        <v>0</v>
      </c>
      <c r="R1156" s="158">
        <f t="shared" si="2"/>
        <v>0</v>
      </c>
      <c r="S1156" s="158">
        <v>0</v>
      </c>
      <c r="T1156" s="159">
        <f t="shared" si="3"/>
        <v>0</v>
      </c>
      <c r="U1156" s="33"/>
      <c r="V1156" s="33"/>
      <c r="W1156" s="33"/>
      <c r="X1156" s="33"/>
      <c r="Y1156" s="33"/>
      <c r="Z1156" s="33"/>
      <c r="AA1156" s="33"/>
      <c r="AB1156" s="33"/>
      <c r="AC1156" s="33"/>
      <c r="AD1156" s="33"/>
      <c r="AE1156" s="33"/>
      <c r="AR1156" s="160" t="s">
        <v>250</v>
      </c>
      <c r="AT1156" s="160" t="s">
        <v>136</v>
      </c>
      <c r="AU1156" s="160" t="s">
        <v>141</v>
      </c>
      <c r="AY1156" s="18" t="s">
        <v>134</v>
      </c>
      <c r="BE1156" s="161">
        <f t="shared" si="4"/>
        <v>0</v>
      </c>
      <c r="BF1156" s="161">
        <f t="shared" si="5"/>
        <v>0</v>
      </c>
      <c r="BG1156" s="161">
        <f t="shared" si="6"/>
        <v>0</v>
      </c>
      <c r="BH1156" s="161">
        <f t="shared" si="7"/>
        <v>0</v>
      </c>
      <c r="BI1156" s="161">
        <f t="shared" si="8"/>
        <v>0</v>
      </c>
      <c r="BJ1156" s="18" t="s">
        <v>141</v>
      </c>
      <c r="BK1156" s="161">
        <f t="shared" si="9"/>
        <v>0</v>
      </c>
      <c r="BL1156" s="18" t="s">
        <v>250</v>
      </c>
      <c r="BM1156" s="160" t="s">
        <v>1370</v>
      </c>
    </row>
    <row r="1157" spans="1:65" s="2" customFormat="1" ht="19.5">
      <c r="A1157" s="33"/>
      <c r="B1157" s="34"/>
      <c r="C1157" s="33"/>
      <c r="D1157" s="162" t="s">
        <v>148</v>
      </c>
      <c r="E1157" s="33"/>
      <c r="F1157" s="163" t="s">
        <v>1315</v>
      </c>
      <c r="G1157" s="33"/>
      <c r="H1157" s="33"/>
      <c r="I1157" s="88"/>
      <c r="J1157" s="33"/>
      <c r="K1157" s="33"/>
      <c r="L1157" s="34"/>
      <c r="M1157" s="164"/>
      <c r="N1157" s="165"/>
      <c r="O1157" s="54"/>
      <c r="P1157" s="54"/>
      <c r="Q1157" s="54"/>
      <c r="R1157" s="54"/>
      <c r="S1157" s="54"/>
      <c r="T1157" s="55"/>
      <c r="U1157" s="33"/>
      <c r="V1157" s="33"/>
      <c r="W1157" s="33"/>
      <c r="X1157" s="33"/>
      <c r="Y1157" s="33"/>
      <c r="Z1157" s="33"/>
      <c r="AA1157" s="33"/>
      <c r="AB1157" s="33"/>
      <c r="AC1157" s="33"/>
      <c r="AD1157" s="33"/>
      <c r="AE1157" s="33"/>
      <c r="AT1157" s="18" t="s">
        <v>148</v>
      </c>
      <c r="AU1157" s="18" t="s">
        <v>141</v>
      </c>
    </row>
    <row r="1158" spans="1:65" s="12" customFormat="1" ht="22.9" customHeight="1">
      <c r="B1158" s="135"/>
      <c r="D1158" s="136" t="s">
        <v>74</v>
      </c>
      <c r="E1158" s="146" t="s">
        <v>1371</v>
      </c>
      <c r="F1158" s="146" t="s">
        <v>1372</v>
      </c>
      <c r="I1158" s="138"/>
      <c r="J1158" s="147">
        <f>BK1158</f>
        <v>0</v>
      </c>
      <c r="L1158" s="135"/>
      <c r="M1158" s="140"/>
      <c r="N1158" s="141"/>
      <c r="O1158" s="141"/>
      <c r="P1158" s="142">
        <f>SUM(P1159:P1168)</f>
        <v>0</v>
      </c>
      <c r="Q1158" s="141"/>
      <c r="R1158" s="142">
        <f>SUM(R1159:R1168)</f>
        <v>3.5632000000000004E-2</v>
      </c>
      <c r="S1158" s="141"/>
      <c r="T1158" s="143">
        <f>SUM(T1159:T1168)</f>
        <v>0</v>
      </c>
      <c r="AR1158" s="136" t="s">
        <v>141</v>
      </c>
      <c r="AT1158" s="144" t="s">
        <v>74</v>
      </c>
      <c r="AU1158" s="144" t="s">
        <v>22</v>
      </c>
      <c r="AY1158" s="136" t="s">
        <v>134</v>
      </c>
      <c r="BK1158" s="145">
        <f>SUM(BK1159:BK1168)</f>
        <v>0</v>
      </c>
    </row>
    <row r="1159" spans="1:65" s="2" customFormat="1" ht="16.5" customHeight="1">
      <c r="A1159" s="33"/>
      <c r="B1159" s="148"/>
      <c r="C1159" s="149" t="s">
        <v>1373</v>
      </c>
      <c r="D1159" s="149" t="s">
        <v>136</v>
      </c>
      <c r="E1159" s="150" t="s">
        <v>1374</v>
      </c>
      <c r="F1159" s="151" t="s">
        <v>1375</v>
      </c>
      <c r="G1159" s="152" t="s">
        <v>191</v>
      </c>
      <c r="H1159" s="153">
        <v>13.1</v>
      </c>
      <c r="I1159" s="154"/>
      <c r="J1159" s="155">
        <f>ROUND(I1159*H1159,2)</f>
        <v>0</v>
      </c>
      <c r="K1159" s="151" t="s">
        <v>3</v>
      </c>
      <c r="L1159" s="34"/>
      <c r="M1159" s="156" t="s">
        <v>3</v>
      </c>
      <c r="N1159" s="157" t="s">
        <v>47</v>
      </c>
      <c r="O1159" s="54"/>
      <c r="P1159" s="158">
        <f>O1159*H1159</f>
        <v>0</v>
      </c>
      <c r="Q1159" s="158">
        <v>2.7200000000000002E-3</v>
      </c>
      <c r="R1159" s="158">
        <f>Q1159*H1159</f>
        <v>3.5632000000000004E-2</v>
      </c>
      <c r="S1159" s="158">
        <v>0</v>
      </c>
      <c r="T1159" s="159">
        <f>S1159*H1159</f>
        <v>0</v>
      </c>
      <c r="U1159" s="33"/>
      <c r="V1159" s="33"/>
      <c r="W1159" s="33"/>
      <c r="X1159" s="33"/>
      <c r="Y1159" s="33"/>
      <c r="Z1159" s="33"/>
      <c r="AA1159" s="33"/>
      <c r="AB1159" s="33"/>
      <c r="AC1159" s="33"/>
      <c r="AD1159" s="33"/>
      <c r="AE1159" s="33"/>
      <c r="AR1159" s="160" t="s">
        <v>250</v>
      </c>
      <c r="AT1159" s="160" t="s">
        <v>136</v>
      </c>
      <c r="AU1159" s="160" t="s">
        <v>141</v>
      </c>
      <c r="AY1159" s="18" t="s">
        <v>134</v>
      </c>
      <c r="BE1159" s="161">
        <f>IF(N1159="základní",J1159,0)</f>
        <v>0</v>
      </c>
      <c r="BF1159" s="161">
        <f>IF(N1159="snížená",J1159,0)</f>
        <v>0</v>
      </c>
      <c r="BG1159" s="161">
        <f>IF(N1159="zákl. přenesená",J1159,0)</f>
        <v>0</v>
      </c>
      <c r="BH1159" s="161">
        <f>IF(N1159="sníž. přenesená",J1159,0)</f>
        <v>0</v>
      </c>
      <c r="BI1159" s="161">
        <f>IF(N1159="nulová",J1159,0)</f>
        <v>0</v>
      </c>
      <c r="BJ1159" s="18" t="s">
        <v>141</v>
      </c>
      <c r="BK1159" s="161">
        <f>ROUND(I1159*H1159,2)</f>
        <v>0</v>
      </c>
      <c r="BL1159" s="18" t="s">
        <v>250</v>
      </c>
      <c r="BM1159" s="160" t="s">
        <v>1376</v>
      </c>
    </row>
    <row r="1160" spans="1:65" s="15" customFormat="1" ht="11.25">
      <c r="B1160" s="182"/>
      <c r="D1160" s="162" t="s">
        <v>150</v>
      </c>
      <c r="E1160" s="183" t="s">
        <v>3</v>
      </c>
      <c r="F1160" s="184" t="s">
        <v>1377</v>
      </c>
      <c r="H1160" s="183" t="s">
        <v>3</v>
      </c>
      <c r="I1160" s="185"/>
      <c r="L1160" s="182"/>
      <c r="M1160" s="186"/>
      <c r="N1160" s="187"/>
      <c r="O1160" s="187"/>
      <c r="P1160" s="187"/>
      <c r="Q1160" s="187"/>
      <c r="R1160" s="187"/>
      <c r="S1160" s="187"/>
      <c r="T1160" s="188"/>
      <c r="AT1160" s="183" t="s">
        <v>150</v>
      </c>
      <c r="AU1160" s="183" t="s">
        <v>141</v>
      </c>
      <c r="AV1160" s="15" t="s">
        <v>22</v>
      </c>
      <c r="AW1160" s="15" t="s">
        <v>36</v>
      </c>
      <c r="AX1160" s="15" t="s">
        <v>75</v>
      </c>
      <c r="AY1160" s="183" t="s">
        <v>134</v>
      </c>
    </row>
    <row r="1161" spans="1:65" s="13" customFormat="1" ht="11.25">
      <c r="B1161" s="166"/>
      <c r="D1161" s="162" t="s">
        <v>150</v>
      </c>
      <c r="E1161" s="167" t="s">
        <v>3</v>
      </c>
      <c r="F1161" s="168" t="s">
        <v>1378</v>
      </c>
      <c r="H1161" s="169">
        <v>3.6</v>
      </c>
      <c r="I1161" s="170"/>
      <c r="L1161" s="166"/>
      <c r="M1161" s="171"/>
      <c r="N1161" s="172"/>
      <c r="O1161" s="172"/>
      <c r="P1161" s="172"/>
      <c r="Q1161" s="172"/>
      <c r="R1161" s="172"/>
      <c r="S1161" s="172"/>
      <c r="T1161" s="173"/>
      <c r="AT1161" s="167" t="s">
        <v>150</v>
      </c>
      <c r="AU1161" s="167" t="s">
        <v>141</v>
      </c>
      <c r="AV1161" s="13" t="s">
        <v>141</v>
      </c>
      <c r="AW1161" s="13" t="s">
        <v>36</v>
      </c>
      <c r="AX1161" s="13" t="s">
        <v>75</v>
      </c>
      <c r="AY1161" s="167" t="s">
        <v>134</v>
      </c>
    </row>
    <row r="1162" spans="1:65" s="13" customFormat="1" ht="11.25">
      <c r="B1162" s="166"/>
      <c r="D1162" s="162" t="s">
        <v>150</v>
      </c>
      <c r="E1162" s="167" t="s">
        <v>3</v>
      </c>
      <c r="F1162" s="168" t="s">
        <v>1379</v>
      </c>
      <c r="H1162" s="169">
        <v>1.5</v>
      </c>
      <c r="I1162" s="170"/>
      <c r="L1162" s="166"/>
      <c r="M1162" s="171"/>
      <c r="N1162" s="172"/>
      <c r="O1162" s="172"/>
      <c r="P1162" s="172"/>
      <c r="Q1162" s="172"/>
      <c r="R1162" s="172"/>
      <c r="S1162" s="172"/>
      <c r="T1162" s="173"/>
      <c r="AT1162" s="167" t="s">
        <v>150</v>
      </c>
      <c r="AU1162" s="167" t="s">
        <v>141</v>
      </c>
      <c r="AV1162" s="13" t="s">
        <v>141</v>
      </c>
      <c r="AW1162" s="13" t="s">
        <v>36</v>
      </c>
      <c r="AX1162" s="13" t="s">
        <v>75</v>
      </c>
      <c r="AY1162" s="167" t="s">
        <v>134</v>
      </c>
    </row>
    <row r="1163" spans="1:65" s="13" customFormat="1" ht="11.25">
      <c r="B1163" s="166"/>
      <c r="D1163" s="162" t="s">
        <v>150</v>
      </c>
      <c r="E1163" s="167" t="s">
        <v>3</v>
      </c>
      <c r="F1163" s="168" t="s">
        <v>1380</v>
      </c>
      <c r="H1163" s="169">
        <v>8</v>
      </c>
      <c r="I1163" s="170"/>
      <c r="L1163" s="166"/>
      <c r="M1163" s="171"/>
      <c r="N1163" s="172"/>
      <c r="O1163" s="172"/>
      <c r="P1163" s="172"/>
      <c r="Q1163" s="172"/>
      <c r="R1163" s="172"/>
      <c r="S1163" s="172"/>
      <c r="T1163" s="173"/>
      <c r="AT1163" s="167" t="s">
        <v>150</v>
      </c>
      <c r="AU1163" s="167" t="s">
        <v>141</v>
      </c>
      <c r="AV1163" s="13" t="s">
        <v>141</v>
      </c>
      <c r="AW1163" s="13" t="s">
        <v>36</v>
      </c>
      <c r="AX1163" s="13" t="s">
        <v>75</v>
      </c>
      <c r="AY1163" s="167" t="s">
        <v>134</v>
      </c>
    </row>
    <row r="1164" spans="1:65" s="14" customFormat="1" ht="11.25">
      <c r="B1164" s="174"/>
      <c r="D1164" s="162" t="s">
        <v>150</v>
      </c>
      <c r="E1164" s="175" t="s">
        <v>3</v>
      </c>
      <c r="F1164" s="176" t="s">
        <v>154</v>
      </c>
      <c r="H1164" s="177">
        <v>13.1</v>
      </c>
      <c r="I1164" s="178"/>
      <c r="L1164" s="174"/>
      <c r="M1164" s="179"/>
      <c r="N1164" s="180"/>
      <c r="O1164" s="180"/>
      <c r="P1164" s="180"/>
      <c r="Q1164" s="180"/>
      <c r="R1164" s="180"/>
      <c r="S1164" s="180"/>
      <c r="T1164" s="181"/>
      <c r="AT1164" s="175" t="s">
        <v>150</v>
      </c>
      <c r="AU1164" s="175" t="s">
        <v>141</v>
      </c>
      <c r="AV1164" s="14" t="s">
        <v>140</v>
      </c>
      <c r="AW1164" s="14" t="s">
        <v>36</v>
      </c>
      <c r="AX1164" s="14" t="s">
        <v>22</v>
      </c>
      <c r="AY1164" s="175" t="s">
        <v>134</v>
      </c>
    </row>
    <row r="1165" spans="1:65" s="2" customFormat="1" ht="16.5" customHeight="1">
      <c r="A1165" s="33"/>
      <c r="B1165" s="148"/>
      <c r="C1165" s="189" t="s">
        <v>1381</v>
      </c>
      <c r="D1165" s="189" t="s">
        <v>459</v>
      </c>
      <c r="E1165" s="190" t="s">
        <v>1382</v>
      </c>
      <c r="F1165" s="191" t="s">
        <v>1383</v>
      </c>
      <c r="G1165" s="192" t="s">
        <v>183</v>
      </c>
      <c r="H1165" s="193">
        <v>2.1619999999999999</v>
      </c>
      <c r="I1165" s="194"/>
      <c r="J1165" s="195">
        <f>ROUND(I1165*H1165,2)</f>
        <v>0</v>
      </c>
      <c r="K1165" s="191" t="s">
        <v>3</v>
      </c>
      <c r="L1165" s="196"/>
      <c r="M1165" s="197" t="s">
        <v>3</v>
      </c>
      <c r="N1165" s="198" t="s">
        <v>47</v>
      </c>
      <c r="O1165" s="54"/>
      <c r="P1165" s="158">
        <f>O1165*H1165</f>
        <v>0</v>
      </c>
      <c r="Q1165" s="158">
        <v>0</v>
      </c>
      <c r="R1165" s="158">
        <f>Q1165*H1165</f>
        <v>0</v>
      </c>
      <c r="S1165" s="158">
        <v>0</v>
      </c>
      <c r="T1165" s="159">
        <f>S1165*H1165</f>
        <v>0</v>
      </c>
      <c r="U1165" s="33"/>
      <c r="V1165" s="33"/>
      <c r="W1165" s="33"/>
      <c r="X1165" s="33"/>
      <c r="Y1165" s="33"/>
      <c r="Z1165" s="33"/>
      <c r="AA1165" s="33"/>
      <c r="AB1165" s="33"/>
      <c r="AC1165" s="33"/>
      <c r="AD1165" s="33"/>
      <c r="AE1165" s="33"/>
      <c r="AR1165" s="160" t="s">
        <v>377</v>
      </c>
      <c r="AT1165" s="160" t="s">
        <v>459</v>
      </c>
      <c r="AU1165" s="160" t="s">
        <v>141</v>
      </c>
      <c r="AY1165" s="18" t="s">
        <v>134</v>
      </c>
      <c r="BE1165" s="161">
        <f>IF(N1165="základní",J1165,0)</f>
        <v>0</v>
      </c>
      <c r="BF1165" s="161">
        <f>IF(N1165="snížená",J1165,0)</f>
        <v>0</v>
      </c>
      <c r="BG1165" s="161">
        <f>IF(N1165="zákl. přenesená",J1165,0)</f>
        <v>0</v>
      </c>
      <c r="BH1165" s="161">
        <f>IF(N1165="sníž. přenesená",J1165,0)</f>
        <v>0</v>
      </c>
      <c r="BI1165" s="161">
        <f>IF(N1165="nulová",J1165,0)</f>
        <v>0</v>
      </c>
      <c r="BJ1165" s="18" t="s">
        <v>141</v>
      </c>
      <c r="BK1165" s="161">
        <f>ROUND(I1165*H1165,2)</f>
        <v>0</v>
      </c>
      <c r="BL1165" s="18" t="s">
        <v>250</v>
      </c>
      <c r="BM1165" s="160" t="s">
        <v>1384</v>
      </c>
    </row>
    <row r="1166" spans="1:65" s="13" customFormat="1" ht="11.25">
      <c r="B1166" s="166"/>
      <c r="D1166" s="162" t="s">
        <v>150</v>
      </c>
      <c r="E1166" s="167" t="s">
        <v>3</v>
      </c>
      <c r="F1166" s="168" t="s">
        <v>1385</v>
      </c>
      <c r="H1166" s="169">
        <v>2.1619999999999999</v>
      </c>
      <c r="I1166" s="170"/>
      <c r="L1166" s="166"/>
      <c r="M1166" s="171"/>
      <c r="N1166" s="172"/>
      <c r="O1166" s="172"/>
      <c r="P1166" s="172"/>
      <c r="Q1166" s="172"/>
      <c r="R1166" s="172"/>
      <c r="S1166" s="172"/>
      <c r="T1166" s="173"/>
      <c r="AT1166" s="167" t="s">
        <v>150</v>
      </c>
      <c r="AU1166" s="167" t="s">
        <v>141</v>
      </c>
      <c r="AV1166" s="13" t="s">
        <v>141</v>
      </c>
      <c r="AW1166" s="13" t="s">
        <v>36</v>
      </c>
      <c r="AX1166" s="13" t="s">
        <v>22</v>
      </c>
      <c r="AY1166" s="167" t="s">
        <v>134</v>
      </c>
    </row>
    <row r="1167" spans="1:65" s="2" customFormat="1" ht="16.5" customHeight="1">
      <c r="A1167" s="33"/>
      <c r="B1167" s="148"/>
      <c r="C1167" s="149" t="s">
        <v>1386</v>
      </c>
      <c r="D1167" s="149" t="s">
        <v>136</v>
      </c>
      <c r="E1167" s="150" t="s">
        <v>1387</v>
      </c>
      <c r="F1167" s="151" t="s">
        <v>1388</v>
      </c>
      <c r="G1167" s="152" t="s">
        <v>1036</v>
      </c>
      <c r="H1167" s="199"/>
      <c r="I1167" s="154"/>
      <c r="J1167" s="155">
        <f>ROUND(I1167*H1167,2)</f>
        <v>0</v>
      </c>
      <c r="K1167" s="151" t="s">
        <v>146</v>
      </c>
      <c r="L1167" s="34"/>
      <c r="M1167" s="156" t="s">
        <v>3</v>
      </c>
      <c r="N1167" s="157" t="s">
        <v>47</v>
      </c>
      <c r="O1167" s="54"/>
      <c r="P1167" s="158">
        <f>O1167*H1167</f>
        <v>0</v>
      </c>
      <c r="Q1167" s="158">
        <v>0</v>
      </c>
      <c r="R1167" s="158">
        <f>Q1167*H1167</f>
        <v>0</v>
      </c>
      <c r="S1167" s="158">
        <v>0</v>
      </c>
      <c r="T1167" s="159">
        <f>S1167*H1167</f>
        <v>0</v>
      </c>
      <c r="U1167" s="33"/>
      <c r="V1167" s="33"/>
      <c r="W1167" s="33"/>
      <c r="X1167" s="33"/>
      <c r="Y1167" s="33"/>
      <c r="Z1167" s="33"/>
      <c r="AA1167" s="33"/>
      <c r="AB1167" s="33"/>
      <c r="AC1167" s="33"/>
      <c r="AD1167" s="33"/>
      <c r="AE1167" s="33"/>
      <c r="AR1167" s="160" t="s">
        <v>250</v>
      </c>
      <c r="AT1167" s="160" t="s">
        <v>136</v>
      </c>
      <c r="AU1167" s="160" t="s">
        <v>141</v>
      </c>
      <c r="AY1167" s="18" t="s">
        <v>134</v>
      </c>
      <c r="BE1167" s="161">
        <f>IF(N1167="základní",J1167,0)</f>
        <v>0</v>
      </c>
      <c r="BF1167" s="161">
        <f>IF(N1167="snížená",J1167,0)</f>
        <v>0</v>
      </c>
      <c r="BG1167" s="161">
        <f>IF(N1167="zákl. přenesená",J1167,0)</f>
        <v>0</v>
      </c>
      <c r="BH1167" s="161">
        <f>IF(N1167="sníž. přenesená",J1167,0)</f>
        <v>0</v>
      </c>
      <c r="BI1167" s="161">
        <f>IF(N1167="nulová",J1167,0)</f>
        <v>0</v>
      </c>
      <c r="BJ1167" s="18" t="s">
        <v>141</v>
      </c>
      <c r="BK1167" s="161">
        <f>ROUND(I1167*H1167,2)</f>
        <v>0</v>
      </c>
      <c r="BL1167" s="18" t="s">
        <v>250</v>
      </c>
      <c r="BM1167" s="160" t="s">
        <v>1389</v>
      </c>
    </row>
    <row r="1168" spans="1:65" s="2" customFormat="1" ht="19.5">
      <c r="A1168" s="33"/>
      <c r="B1168" s="34"/>
      <c r="C1168" s="33"/>
      <c r="D1168" s="162" t="s">
        <v>148</v>
      </c>
      <c r="E1168" s="33"/>
      <c r="F1168" s="163" t="s">
        <v>1390</v>
      </c>
      <c r="G1168" s="33"/>
      <c r="H1168" s="33"/>
      <c r="I1168" s="88"/>
      <c r="J1168" s="33"/>
      <c r="K1168" s="33"/>
      <c r="L1168" s="34"/>
      <c r="M1168" s="164"/>
      <c r="N1168" s="165"/>
      <c r="O1168" s="54"/>
      <c r="P1168" s="54"/>
      <c r="Q1168" s="54"/>
      <c r="R1168" s="54"/>
      <c r="S1168" s="54"/>
      <c r="T1168" s="55"/>
      <c r="U1168" s="33"/>
      <c r="V1168" s="33"/>
      <c r="W1168" s="33"/>
      <c r="X1168" s="33"/>
      <c r="Y1168" s="33"/>
      <c r="Z1168" s="33"/>
      <c r="AA1168" s="33"/>
      <c r="AB1168" s="33"/>
      <c r="AC1168" s="33"/>
      <c r="AD1168" s="33"/>
      <c r="AE1168" s="33"/>
      <c r="AT1168" s="18" t="s">
        <v>148</v>
      </c>
      <c r="AU1168" s="18" t="s">
        <v>141</v>
      </c>
    </row>
    <row r="1169" spans="1:65" s="12" customFormat="1" ht="22.9" customHeight="1">
      <c r="B1169" s="135"/>
      <c r="D1169" s="136" t="s">
        <v>74</v>
      </c>
      <c r="E1169" s="146" t="s">
        <v>1391</v>
      </c>
      <c r="F1169" s="146" t="s">
        <v>1392</v>
      </c>
      <c r="I1169" s="138"/>
      <c r="J1169" s="147">
        <f>BK1169</f>
        <v>0</v>
      </c>
      <c r="L1169" s="135"/>
      <c r="M1169" s="140"/>
      <c r="N1169" s="141"/>
      <c r="O1169" s="141"/>
      <c r="P1169" s="142">
        <f>SUM(P1170:P1190)</f>
        <v>0</v>
      </c>
      <c r="Q1169" s="141"/>
      <c r="R1169" s="142">
        <f>SUM(R1170:R1190)</f>
        <v>1.5359999999999999E-2</v>
      </c>
      <c r="S1169" s="141"/>
      <c r="T1169" s="143">
        <f>SUM(T1170:T1190)</f>
        <v>0</v>
      </c>
      <c r="AR1169" s="136" t="s">
        <v>141</v>
      </c>
      <c r="AT1169" s="144" t="s">
        <v>74</v>
      </c>
      <c r="AU1169" s="144" t="s">
        <v>22</v>
      </c>
      <c r="AY1169" s="136" t="s">
        <v>134</v>
      </c>
      <c r="BK1169" s="145">
        <f>SUM(BK1170:BK1190)</f>
        <v>0</v>
      </c>
    </row>
    <row r="1170" spans="1:65" s="2" customFormat="1" ht="16.5" customHeight="1">
      <c r="A1170" s="33"/>
      <c r="B1170" s="148"/>
      <c r="C1170" s="149" t="s">
        <v>1393</v>
      </c>
      <c r="D1170" s="149" t="s">
        <v>136</v>
      </c>
      <c r="E1170" s="150" t="s">
        <v>1394</v>
      </c>
      <c r="F1170" s="151" t="s">
        <v>1395</v>
      </c>
      <c r="G1170" s="152" t="s">
        <v>183</v>
      </c>
      <c r="H1170" s="153">
        <v>24</v>
      </c>
      <c r="I1170" s="154"/>
      <c r="J1170" s="155">
        <f>ROUND(I1170*H1170,2)</f>
        <v>0</v>
      </c>
      <c r="K1170" s="151" t="s">
        <v>146</v>
      </c>
      <c r="L1170" s="34"/>
      <c r="M1170" s="156" t="s">
        <v>3</v>
      </c>
      <c r="N1170" s="157" t="s">
        <v>47</v>
      </c>
      <c r="O1170" s="54"/>
      <c r="P1170" s="158">
        <f>O1170*H1170</f>
        <v>0</v>
      </c>
      <c r="Q1170" s="158">
        <v>2.9999999999999997E-4</v>
      </c>
      <c r="R1170" s="158">
        <f>Q1170*H1170</f>
        <v>7.1999999999999998E-3</v>
      </c>
      <c r="S1170" s="158">
        <v>0</v>
      </c>
      <c r="T1170" s="159">
        <f>S1170*H1170</f>
        <v>0</v>
      </c>
      <c r="U1170" s="33"/>
      <c r="V1170" s="33"/>
      <c r="W1170" s="33"/>
      <c r="X1170" s="33"/>
      <c r="Y1170" s="33"/>
      <c r="Z1170" s="33"/>
      <c r="AA1170" s="33"/>
      <c r="AB1170" s="33"/>
      <c r="AC1170" s="33"/>
      <c r="AD1170" s="33"/>
      <c r="AE1170" s="33"/>
      <c r="AR1170" s="160" t="s">
        <v>250</v>
      </c>
      <c r="AT1170" s="160" t="s">
        <v>136</v>
      </c>
      <c r="AU1170" s="160" t="s">
        <v>141</v>
      </c>
      <c r="AY1170" s="18" t="s">
        <v>134</v>
      </c>
      <c r="BE1170" s="161">
        <f>IF(N1170="základní",J1170,0)</f>
        <v>0</v>
      </c>
      <c r="BF1170" s="161">
        <f>IF(N1170="snížená",J1170,0)</f>
        <v>0</v>
      </c>
      <c r="BG1170" s="161">
        <f>IF(N1170="zákl. přenesená",J1170,0)</f>
        <v>0</v>
      </c>
      <c r="BH1170" s="161">
        <f>IF(N1170="sníž. přenesená",J1170,0)</f>
        <v>0</v>
      </c>
      <c r="BI1170" s="161">
        <f>IF(N1170="nulová",J1170,0)</f>
        <v>0</v>
      </c>
      <c r="BJ1170" s="18" t="s">
        <v>141</v>
      </c>
      <c r="BK1170" s="161">
        <f>ROUND(I1170*H1170,2)</f>
        <v>0</v>
      </c>
      <c r="BL1170" s="18" t="s">
        <v>250</v>
      </c>
      <c r="BM1170" s="160" t="s">
        <v>1396</v>
      </c>
    </row>
    <row r="1171" spans="1:65" s="2" customFormat="1" ht="11.25">
      <c r="A1171" s="33"/>
      <c r="B1171" s="34"/>
      <c r="C1171" s="33"/>
      <c r="D1171" s="162" t="s">
        <v>148</v>
      </c>
      <c r="E1171" s="33"/>
      <c r="F1171" s="163" t="s">
        <v>1397</v>
      </c>
      <c r="G1171" s="33"/>
      <c r="H1171" s="33"/>
      <c r="I1171" s="88"/>
      <c r="J1171" s="33"/>
      <c r="K1171" s="33"/>
      <c r="L1171" s="34"/>
      <c r="M1171" s="164"/>
      <c r="N1171" s="165"/>
      <c r="O1171" s="54"/>
      <c r="P1171" s="54"/>
      <c r="Q1171" s="54"/>
      <c r="R1171" s="54"/>
      <c r="S1171" s="54"/>
      <c r="T1171" s="55"/>
      <c r="U1171" s="33"/>
      <c r="V1171" s="33"/>
      <c r="W1171" s="33"/>
      <c r="X1171" s="33"/>
      <c r="Y1171" s="33"/>
      <c r="Z1171" s="33"/>
      <c r="AA1171" s="33"/>
      <c r="AB1171" s="33"/>
      <c r="AC1171" s="33"/>
      <c r="AD1171" s="33"/>
      <c r="AE1171" s="33"/>
      <c r="AT1171" s="18" t="s">
        <v>148</v>
      </c>
      <c r="AU1171" s="18" t="s">
        <v>141</v>
      </c>
    </row>
    <row r="1172" spans="1:65" s="13" customFormat="1" ht="11.25">
      <c r="B1172" s="166"/>
      <c r="D1172" s="162" t="s">
        <v>150</v>
      </c>
      <c r="E1172" s="167" t="s">
        <v>3</v>
      </c>
      <c r="F1172" s="168" t="s">
        <v>1398</v>
      </c>
      <c r="H1172" s="169">
        <v>1</v>
      </c>
      <c r="I1172" s="170"/>
      <c r="L1172" s="166"/>
      <c r="M1172" s="171"/>
      <c r="N1172" s="172"/>
      <c r="O1172" s="172"/>
      <c r="P1172" s="172"/>
      <c r="Q1172" s="172"/>
      <c r="R1172" s="172"/>
      <c r="S1172" s="172"/>
      <c r="T1172" s="173"/>
      <c r="AT1172" s="167" t="s">
        <v>150</v>
      </c>
      <c r="AU1172" s="167" t="s">
        <v>141</v>
      </c>
      <c r="AV1172" s="13" t="s">
        <v>141</v>
      </c>
      <c r="AW1172" s="13" t="s">
        <v>36</v>
      </c>
      <c r="AX1172" s="13" t="s">
        <v>75</v>
      </c>
      <c r="AY1172" s="167" t="s">
        <v>134</v>
      </c>
    </row>
    <row r="1173" spans="1:65" s="13" customFormat="1" ht="11.25">
      <c r="B1173" s="166"/>
      <c r="D1173" s="162" t="s">
        <v>150</v>
      </c>
      <c r="E1173" s="167" t="s">
        <v>3</v>
      </c>
      <c r="F1173" s="168" t="s">
        <v>1399</v>
      </c>
      <c r="H1173" s="169">
        <v>15</v>
      </c>
      <c r="I1173" s="170"/>
      <c r="L1173" s="166"/>
      <c r="M1173" s="171"/>
      <c r="N1173" s="172"/>
      <c r="O1173" s="172"/>
      <c r="P1173" s="172"/>
      <c r="Q1173" s="172"/>
      <c r="R1173" s="172"/>
      <c r="S1173" s="172"/>
      <c r="T1173" s="173"/>
      <c r="AT1173" s="167" t="s">
        <v>150</v>
      </c>
      <c r="AU1173" s="167" t="s">
        <v>141</v>
      </c>
      <c r="AV1173" s="13" t="s">
        <v>141</v>
      </c>
      <c r="AW1173" s="13" t="s">
        <v>36</v>
      </c>
      <c r="AX1173" s="13" t="s">
        <v>75</v>
      </c>
      <c r="AY1173" s="167" t="s">
        <v>134</v>
      </c>
    </row>
    <row r="1174" spans="1:65" s="13" customFormat="1" ht="11.25">
      <c r="B1174" s="166"/>
      <c r="D1174" s="162" t="s">
        <v>150</v>
      </c>
      <c r="E1174" s="167" t="s">
        <v>3</v>
      </c>
      <c r="F1174" s="168" t="s">
        <v>1400</v>
      </c>
      <c r="H1174" s="169">
        <v>8</v>
      </c>
      <c r="I1174" s="170"/>
      <c r="L1174" s="166"/>
      <c r="M1174" s="171"/>
      <c r="N1174" s="172"/>
      <c r="O1174" s="172"/>
      <c r="P1174" s="172"/>
      <c r="Q1174" s="172"/>
      <c r="R1174" s="172"/>
      <c r="S1174" s="172"/>
      <c r="T1174" s="173"/>
      <c r="AT1174" s="167" t="s">
        <v>150</v>
      </c>
      <c r="AU1174" s="167" t="s">
        <v>141</v>
      </c>
      <c r="AV1174" s="13" t="s">
        <v>141</v>
      </c>
      <c r="AW1174" s="13" t="s">
        <v>36</v>
      </c>
      <c r="AX1174" s="13" t="s">
        <v>75</v>
      </c>
      <c r="AY1174" s="167" t="s">
        <v>134</v>
      </c>
    </row>
    <row r="1175" spans="1:65" s="14" customFormat="1" ht="11.25">
      <c r="B1175" s="174"/>
      <c r="D1175" s="162" t="s">
        <v>150</v>
      </c>
      <c r="E1175" s="175" t="s">
        <v>3</v>
      </c>
      <c r="F1175" s="176" t="s">
        <v>154</v>
      </c>
      <c r="H1175" s="177">
        <v>24</v>
      </c>
      <c r="I1175" s="178"/>
      <c r="L1175" s="174"/>
      <c r="M1175" s="179"/>
      <c r="N1175" s="180"/>
      <c r="O1175" s="180"/>
      <c r="P1175" s="180"/>
      <c r="Q1175" s="180"/>
      <c r="R1175" s="180"/>
      <c r="S1175" s="180"/>
      <c r="T1175" s="181"/>
      <c r="AT1175" s="175" t="s">
        <v>150</v>
      </c>
      <c r="AU1175" s="175" t="s">
        <v>141</v>
      </c>
      <c r="AV1175" s="14" t="s">
        <v>140</v>
      </c>
      <c r="AW1175" s="14" t="s">
        <v>36</v>
      </c>
      <c r="AX1175" s="14" t="s">
        <v>22</v>
      </c>
      <c r="AY1175" s="175" t="s">
        <v>134</v>
      </c>
    </row>
    <row r="1176" spans="1:65" s="2" customFormat="1" ht="16.5" customHeight="1">
      <c r="A1176" s="33"/>
      <c r="B1176" s="148"/>
      <c r="C1176" s="149" t="s">
        <v>1401</v>
      </c>
      <c r="D1176" s="149" t="s">
        <v>136</v>
      </c>
      <c r="E1176" s="150" t="s">
        <v>1402</v>
      </c>
      <c r="F1176" s="151" t="s">
        <v>1403</v>
      </c>
      <c r="G1176" s="152" t="s">
        <v>183</v>
      </c>
      <c r="H1176" s="153">
        <v>24</v>
      </c>
      <c r="I1176" s="154"/>
      <c r="J1176" s="155">
        <f>ROUND(I1176*H1176,2)</f>
        <v>0</v>
      </c>
      <c r="K1176" s="151" t="s">
        <v>146</v>
      </c>
      <c r="L1176" s="34"/>
      <c r="M1176" s="156" t="s">
        <v>3</v>
      </c>
      <c r="N1176" s="157" t="s">
        <v>47</v>
      </c>
      <c r="O1176" s="54"/>
      <c r="P1176" s="158">
        <f>O1176*H1176</f>
        <v>0</v>
      </c>
      <c r="Q1176" s="158">
        <v>2.5999999999999998E-4</v>
      </c>
      <c r="R1176" s="158">
        <f>Q1176*H1176</f>
        <v>6.239999999999999E-3</v>
      </c>
      <c r="S1176" s="158">
        <v>0</v>
      </c>
      <c r="T1176" s="159">
        <f>S1176*H1176</f>
        <v>0</v>
      </c>
      <c r="U1176" s="33"/>
      <c r="V1176" s="33"/>
      <c r="W1176" s="33"/>
      <c r="X1176" s="33"/>
      <c r="Y1176" s="33"/>
      <c r="Z1176" s="33"/>
      <c r="AA1176" s="33"/>
      <c r="AB1176" s="33"/>
      <c r="AC1176" s="33"/>
      <c r="AD1176" s="33"/>
      <c r="AE1176" s="33"/>
      <c r="AR1176" s="160" t="s">
        <v>250</v>
      </c>
      <c r="AT1176" s="160" t="s">
        <v>136</v>
      </c>
      <c r="AU1176" s="160" t="s">
        <v>141</v>
      </c>
      <c r="AY1176" s="18" t="s">
        <v>134</v>
      </c>
      <c r="BE1176" s="161">
        <f>IF(N1176="základní",J1176,0)</f>
        <v>0</v>
      </c>
      <c r="BF1176" s="161">
        <f>IF(N1176="snížená",J1176,0)</f>
        <v>0</v>
      </c>
      <c r="BG1176" s="161">
        <f>IF(N1176="zákl. přenesená",J1176,0)</f>
        <v>0</v>
      </c>
      <c r="BH1176" s="161">
        <f>IF(N1176="sníž. přenesená",J1176,0)</f>
        <v>0</v>
      </c>
      <c r="BI1176" s="161">
        <f>IF(N1176="nulová",J1176,0)</f>
        <v>0</v>
      </c>
      <c r="BJ1176" s="18" t="s">
        <v>141</v>
      </c>
      <c r="BK1176" s="161">
        <f>ROUND(I1176*H1176,2)</f>
        <v>0</v>
      </c>
      <c r="BL1176" s="18" t="s">
        <v>250</v>
      </c>
      <c r="BM1176" s="160" t="s">
        <v>1404</v>
      </c>
    </row>
    <row r="1177" spans="1:65" s="2" customFormat="1" ht="19.5">
      <c r="A1177" s="33"/>
      <c r="B1177" s="34"/>
      <c r="C1177" s="33"/>
      <c r="D1177" s="162" t="s">
        <v>148</v>
      </c>
      <c r="E1177" s="33"/>
      <c r="F1177" s="163" t="s">
        <v>1405</v>
      </c>
      <c r="G1177" s="33"/>
      <c r="H1177" s="33"/>
      <c r="I1177" s="88"/>
      <c r="J1177" s="33"/>
      <c r="K1177" s="33"/>
      <c r="L1177" s="34"/>
      <c r="M1177" s="164"/>
      <c r="N1177" s="165"/>
      <c r="O1177" s="54"/>
      <c r="P1177" s="54"/>
      <c r="Q1177" s="54"/>
      <c r="R1177" s="54"/>
      <c r="S1177" s="54"/>
      <c r="T1177" s="55"/>
      <c r="U1177" s="33"/>
      <c r="V1177" s="33"/>
      <c r="W1177" s="33"/>
      <c r="X1177" s="33"/>
      <c r="Y1177" s="33"/>
      <c r="Z1177" s="33"/>
      <c r="AA1177" s="33"/>
      <c r="AB1177" s="33"/>
      <c r="AC1177" s="33"/>
      <c r="AD1177" s="33"/>
      <c r="AE1177" s="33"/>
      <c r="AT1177" s="18" t="s">
        <v>148</v>
      </c>
      <c r="AU1177" s="18" t="s">
        <v>141</v>
      </c>
    </row>
    <row r="1178" spans="1:65" s="2" customFormat="1" ht="16.5" customHeight="1">
      <c r="A1178" s="33"/>
      <c r="B1178" s="148"/>
      <c r="C1178" s="149" t="s">
        <v>1406</v>
      </c>
      <c r="D1178" s="149" t="s">
        <v>136</v>
      </c>
      <c r="E1178" s="150" t="s">
        <v>1407</v>
      </c>
      <c r="F1178" s="151" t="s">
        <v>1408</v>
      </c>
      <c r="G1178" s="152" t="s">
        <v>183</v>
      </c>
      <c r="H1178" s="153">
        <v>24</v>
      </c>
      <c r="I1178" s="154"/>
      <c r="J1178" s="155">
        <f>ROUND(I1178*H1178,2)</f>
        <v>0</v>
      </c>
      <c r="K1178" s="151" t="s">
        <v>146</v>
      </c>
      <c r="L1178" s="34"/>
      <c r="M1178" s="156" t="s">
        <v>3</v>
      </c>
      <c r="N1178" s="157" t="s">
        <v>47</v>
      </c>
      <c r="O1178" s="54"/>
      <c r="P1178" s="158">
        <f>O1178*H1178</f>
        <v>0</v>
      </c>
      <c r="Q1178" s="158">
        <v>8.0000000000000007E-5</v>
      </c>
      <c r="R1178" s="158">
        <f>Q1178*H1178</f>
        <v>1.9200000000000003E-3</v>
      </c>
      <c r="S1178" s="158">
        <v>0</v>
      </c>
      <c r="T1178" s="159">
        <f>S1178*H1178</f>
        <v>0</v>
      </c>
      <c r="U1178" s="33"/>
      <c r="V1178" s="33"/>
      <c r="W1178" s="33"/>
      <c r="X1178" s="33"/>
      <c r="Y1178" s="33"/>
      <c r="Z1178" s="33"/>
      <c r="AA1178" s="33"/>
      <c r="AB1178" s="33"/>
      <c r="AC1178" s="33"/>
      <c r="AD1178" s="33"/>
      <c r="AE1178" s="33"/>
      <c r="AR1178" s="160" t="s">
        <v>250</v>
      </c>
      <c r="AT1178" s="160" t="s">
        <v>136</v>
      </c>
      <c r="AU1178" s="160" t="s">
        <v>141</v>
      </c>
      <c r="AY1178" s="18" t="s">
        <v>134</v>
      </c>
      <c r="BE1178" s="161">
        <f>IF(N1178="základní",J1178,0)</f>
        <v>0</v>
      </c>
      <c r="BF1178" s="161">
        <f>IF(N1178="snížená",J1178,0)</f>
        <v>0</v>
      </c>
      <c r="BG1178" s="161">
        <f>IF(N1178="zákl. přenesená",J1178,0)</f>
        <v>0</v>
      </c>
      <c r="BH1178" s="161">
        <f>IF(N1178="sníž. přenesená",J1178,0)</f>
        <v>0</v>
      </c>
      <c r="BI1178" s="161">
        <f>IF(N1178="nulová",J1178,0)</f>
        <v>0</v>
      </c>
      <c r="BJ1178" s="18" t="s">
        <v>141</v>
      </c>
      <c r="BK1178" s="161">
        <f>ROUND(I1178*H1178,2)</f>
        <v>0</v>
      </c>
      <c r="BL1178" s="18" t="s">
        <v>250</v>
      </c>
      <c r="BM1178" s="160" t="s">
        <v>1409</v>
      </c>
    </row>
    <row r="1179" spans="1:65" s="2" customFormat="1" ht="11.25">
      <c r="A1179" s="33"/>
      <c r="B1179" s="34"/>
      <c r="C1179" s="33"/>
      <c r="D1179" s="162" t="s">
        <v>148</v>
      </c>
      <c r="E1179" s="33"/>
      <c r="F1179" s="163" t="s">
        <v>1410</v>
      </c>
      <c r="G1179" s="33"/>
      <c r="H1179" s="33"/>
      <c r="I1179" s="88"/>
      <c r="J1179" s="33"/>
      <c r="K1179" s="33"/>
      <c r="L1179" s="34"/>
      <c r="M1179" s="164"/>
      <c r="N1179" s="165"/>
      <c r="O1179" s="54"/>
      <c r="P1179" s="54"/>
      <c r="Q1179" s="54"/>
      <c r="R1179" s="54"/>
      <c r="S1179" s="54"/>
      <c r="T1179" s="55"/>
      <c r="U1179" s="33"/>
      <c r="V1179" s="33"/>
      <c r="W1179" s="33"/>
      <c r="X1179" s="33"/>
      <c r="Y1179" s="33"/>
      <c r="Z1179" s="33"/>
      <c r="AA1179" s="33"/>
      <c r="AB1179" s="33"/>
      <c r="AC1179" s="33"/>
      <c r="AD1179" s="33"/>
      <c r="AE1179" s="33"/>
      <c r="AT1179" s="18" t="s">
        <v>148</v>
      </c>
      <c r="AU1179" s="18" t="s">
        <v>141</v>
      </c>
    </row>
    <row r="1180" spans="1:65" s="2" customFormat="1" ht="24" customHeight="1">
      <c r="A1180" s="33"/>
      <c r="B1180" s="148"/>
      <c r="C1180" s="149" t="s">
        <v>1411</v>
      </c>
      <c r="D1180" s="149" t="s">
        <v>136</v>
      </c>
      <c r="E1180" s="150" t="s">
        <v>1412</v>
      </c>
      <c r="F1180" s="151" t="s">
        <v>1413</v>
      </c>
      <c r="G1180" s="152" t="s">
        <v>183</v>
      </c>
      <c r="H1180" s="153">
        <v>21.305</v>
      </c>
      <c r="I1180" s="154"/>
      <c r="J1180" s="155">
        <f>ROUND(I1180*H1180,2)</f>
        <v>0</v>
      </c>
      <c r="K1180" s="151" t="s">
        <v>3</v>
      </c>
      <c r="L1180" s="34"/>
      <c r="M1180" s="156" t="s">
        <v>3</v>
      </c>
      <c r="N1180" s="157" t="s">
        <v>47</v>
      </c>
      <c r="O1180" s="54"/>
      <c r="P1180" s="158">
        <f>O1180*H1180</f>
        <v>0</v>
      </c>
      <c r="Q1180" s="158">
        <v>0</v>
      </c>
      <c r="R1180" s="158">
        <f>Q1180*H1180</f>
        <v>0</v>
      </c>
      <c r="S1180" s="158">
        <v>0</v>
      </c>
      <c r="T1180" s="159">
        <f>S1180*H1180</f>
        <v>0</v>
      </c>
      <c r="U1180" s="33"/>
      <c r="V1180" s="33"/>
      <c r="W1180" s="33"/>
      <c r="X1180" s="33"/>
      <c r="Y1180" s="33"/>
      <c r="Z1180" s="33"/>
      <c r="AA1180" s="33"/>
      <c r="AB1180" s="33"/>
      <c r="AC1180" s="33"/>
      <c r="AD1180" s="33"/>
      <c r="AE1180" s="33"/>
      <c r="AR1180" s="160" t="s">
        <v>250</v>
      </c>
      <c r="AT1180" s="160" t="s">
        <v>136</v>
      </c>
      <c r="AU1180" s="160" t="s">
        <v>141</v>
      </c>
      <c r="AY1180" s="18" t="s">
        <v>134</v>
      </c>
      <c r="BE1180" s="161">
        <f>IF(N1180="základní",J1180,0)</f>
        <v>0</v>
      </c>
      <c r="BF1180" s="161">
        <f>IF(N1180="snížená",J1180,0)</f>
        <v>0</v>
      </c>
      <c r="BG1180" s="161">
        <f>IF(N1180="zákl. přenesená",J1180,0)</f>
        <v>0</v>
      </c>
      <c r="BH1180" s="161">
        <f>IF(N1180="sníž. přenesená",J1180,0)</f>
        <v>0</v>
      </c>
      <c r="BI1180" s="161">
        <f>IF(N1180="nulová",J1180,0)</f>
        <v>0</v>
      </c>
      <c r="BJ1180" s="18" t="s">
        <v>141</v>
      </c>
      <c r="BK1180" s="161">
        <f>ROUND(I1180*H1180,2)</f>
        <v>0</v>
      </c>
      <c r="BL1180" s="18" t="s">
        <v>250</v>
      </c>
      <c r="BM1180" s="160" t="s">
        <v>1414</v>
      </c>
    </row>
    <row r="1181" spans="1:65" s="15" customFormat="1" ht="11.25">
      <c r="B1181" s="182"/>
      <c r="D1181" s="162" t="s">
        <v>150</v>
      </c>
      <c r="E1181" s="183" t="s">
        <v>3</v>
      </c>
      <c r="F1181" s="184" t="s">
        <v>1415</v>
      </c>
      <c r="H1181" s="183" t="s">
        <v>3</v>
      </c>
      <c r="I1181" s="185"/>
      <c r="L1181" s="182"/>
      <c r="M1181" s="186"/>
      <c r="N1181" s="187"/>
      <c r="O1181" s="187"/>
      <c r="P1181" s="187"/>
      <c r="Q1181" s="187"/>
      <c r="R1181" s="187"/>
      <c r="S1181" s="187"/>
      <c r="T1181" s="188"/>
      <c r="AT1181" s="183" t="s">
        <v>150</v>
      </c>
      <c r="AU1181" s="183" t="s">
        <v>141</v>
      </c>
      <c r="AV1181" s="15" t="s">
        <v>22</v>
      </c>
      <c r="AW1181" s="15" t="s">
        <v>36</v>
      </c>
      <c r="AX1181" s="15" t="s">
        <v>75</v>
      </c>
      <c r="AY1181" s="183" t="s">
        <v>134</v>
      </c>
    </row>
    <row r="1182" spans="1:65" s="15" customFormat="1" ht="11.25">
      <c r="B1182" s="182"/>
      <c r="D1182" s="162" t="s">
        <v>150</v>
      </c>
      <c r="E1182" s="183" t="s">
        <v>3</v>
      </c>
      <c r="F1182" s="184" t="s">
        <v>1046</v>
      </c>
      <c r="H1182" s="183" t="s">
        <v>3</v>
      </c>
      <c r="I1182" s="185"/>
      <c r="L1182" s="182"/>
      <c r="M1182" s="186"/>
      <c r="N1182" s="187"/>
      <c r="O1182" s="187"/>
      <c r="P1182" s="187"/>
      <c r="Q1182" s="187"/>
      <c r="R1182" s="187"/>
      <c r="S1182" s="187"/>
      <c r="T1182" s="188"/>
      <c r="AT1182" s="183" t="s">
        <v>150</v>
      </c>
      <c r="AU1182" s="183" t="s">
        <v>141</v>
      </c>
      <c r="AV1182" s="15" t="s">
        <v>22</v>
      </c>
      <c r="AW1182" s="15" t="s">
        <v>36</v>
      </c>
      <c r="AX1182" s="15" t="s">
        <v>75</v>
      </c>
      <c r="AY1182" s="183" t="s">
        <v>134</v>
      </c>
    </row>
    <row r="1183" spans="1:65" s="13" customFormat="1" ht="11.25">
      <c r="B1183" s="166"/>
      <c r="D1183" s="162" t="s">
        <v>150</v>
      </c>
      <c r="E1183" s="167" t="s">
        <v>3</v>
      </c>
      <c r="F1183" s="168" t="s">
        <v>630</v>
      </c>
      <c r="H1183" s="169">
        <v>23.24</v>
      </c>
      <c r="I1183" s="170"/>
      <c r="L1183" s="166"/>
      <c r="M1183" s="171"/>
      <c r="N1183" s="172"/>
      <c r="O1183" s="172"/>
      <c r="P1183" s="172"/>
      <c r="Q1183" s="172"/>
      <c r="R1183" s="172"/>
      <c r="S1183" s="172"/>
      <c r="T1183" s="173"/>
      <c r="AT1183" s="167" t="s">
        <v>150</v>
      </c>
      <c r="AU1183" s="167" t="s">
        <v>141</v>
      </c>
      <c r="AV1183" s="13" t="s">
        <v>141</v>
      </c>
      <c r="AW1183" s="13" t="s">
        <v>36</v>
      </c>
      <c r="AX1183" s="13" t="s">
        <v>75</v>
      </c>
      <c r="AY1183" s="167" t="s">
        <v>134</v>
      </c>
    </row>
    <row r="1184" spans="1:65" s="13" customFormat="1" ht="11.25">
      <c r="B1184" s="166"/>
      <c r="D1184" s="162" t="s">
        <v>150</v>
      </c>
      <c r="E1184" s="167" t="s">
        <v>3</v>
      </c>
      <c r="F1184" s="168" t="s">
        <v>1047</v>
      </c>
      <c r="H1184" s="169">
        <v>6</v>
      </c>
      <c r="I1184" s="170"/>
      <c r="L1184" s="166"/>
      <c r="M1184" s="171"/>
      <c r="N1184" s="172"/>
      <c r="O1184" s="172"/>
      <c r="P1184" s="172"/>
      <c r="Q1184" s="172"/>
      <c r="R1184" s="172"/>
      <c r="S1184" s="172"/>
      <c r="T1184" s="173"/>
      <c r="AT1184" s="167" t="s">
        <v>150</v>
      </c>
      <c r="AU1184" s="167" t="s">
        <v>141</v>
      </c>
      <c r="AV1184" s="13" t="s">
        <v>141</v>
      </c>
      <c r="AW1184" s="13" t="s">
        <v>36</v>
      </c>
      <c r="AX1184" s="13" t="s">
        <v>75</v>
      </c>
      <c r="AY1184" s="167" t="s">
        <v>134</v>
      </c>
    </row>
    <row r="1185" spans="1:65" s="13" customFormat="1" ht="11.25">
      <c r="B1185" s="166"/>
      <c r="D1185" s="162" t="s">
        <v>150</v>
      </c>
      <c r="E1185" s="167" t="s">
        <v>3</v>
      </c>
      <c r="F1185" s="168" t="s">
        <v>632</v>
      </c>
      <c r="H1185" s="169">
        <v>-7.9349999999999996</v>
      </c>
      <c r="I1185" s="170"/>
      <c r="L1185" s="166"/>
      <c r="M1185" s="171"/>
      <c r="N1185" s="172"/>
      <c r="O1185" s="172"/>
      <c r="P1185" s="172"/>
      <c r="Q1185" s="172"/>
      <c r="R1185" s="172"/>
      <c r="S1185" s="172"/>
      <c r="T1185" s="173"/>
      <c r="AT1185" s="167" t="s">
        <v>150</v>
      </c>
      <c r="AU1185" s="167" t="s">
        <v>141</v>
      </c>
      <c r="AV1185" s="13" t="s">
        <v>141</v>
      </c>
      <c r="AW1185" s="13" t="s">
        <v>36</v>
      </c>
      <c r="AX1185" s="13" t="s">
        <v>75</v>
      </c>
      <c r="AY1185" s="167" t="s">
        <v>134</v>
      </c>
    </row>
    <row r="1186" spans="1:65" s="14" customFormat="1" ht="11.25">
      <c r="B1186" s="174"/>
      <c r="D1186" s="162" t="s">
        <v>150</v>
      </c>
      <c r="E1186" s="175" t="s">
        <v>3</v>
      </c>
      <c r="F1186" s="176" t="s">
        <v>154</v>
      </c>
      <c r="H1186" s="177">
        <v>21.305</v>
      </c>
      <c r="I1186" s="178"/>
      <c r="L1186" s="174"/>
      <c r="M1186" s="179"/>
      <c r="N1186" s="180"/>
      <c r="O1186" s="180"/>
      <c r="P1186" s="180"/>
      <c r="Q1186" s="180"/>
      <c r="R1186" s="180"/>
      <c r="S1186" s="180"/>
      <c r="T1186" s="181"/>
      <c r="AT1186" s="175" t="s">
        <v>150</v>
      </c>
      <c r="AU1186" s="175" t="s">
        <v>141</v>
      </c>
      <c r="AV1186" s="14" t="s">
        <v>140</v>
      </c>
      <c r="AW1186" s="14" t="s">
        <v>36</v>
      </c>
      <c r="AX1186" s="14" t="s">
        <v>22</v>
      </c>
      <c r="AY1186" s="175" t="s">
        <v>134</v>
      </c>
    </row>
    <row r="1187" spans="1:65" s="2" customFormat="1" ht="16.5" customHeight="1">
      <c r="A1187" s="33"/>
      <c r="B1187" s="148"/>
      <c r="C1187" s="149" t="s">
        <v>1416</v>
      </c>
      <c r="D1187" s="149" t="s">
        <v>136</v>
      </c>
      <c r="E1187" s="150" t="s">
        <v>1417</v>
      </c>
      <c r="F1187" s="151" t="s">
        <v>1418</v>
      </c>
      <c r="G1187" s="152" t="s">
        <v>183</v>
      </c>
      <c r="H1187" s="153">
        <v>51.48</v>
      </c>
      <c r="I1187" s="154"/>
      <c r="J1187" s="155">
        <f>ROUND(I1187*H1187,2)</f>
        <v>0</v>
      </c>
      <c r="K1187" s="151" t="s">
        <v>3</v>
      </c>
      <c r="L1187" s="34"/>
      <c r="M1187" s="156" t="s">
        <v>3</v>
      </c>
      <c r="N1187" s="157" t="s">
        <v>47</v>
      </c>
      <c r="O1187" s="54"/>
      <c r="P1187" s="158">
        <f>O1187*H1187</f>
        <v>0</v>
      </c>
      <c r="Q1187" s="158">
        <v>0</v>
      </c>
      <c r="R1187" s="158">
        <f>Q1187*H1187</f>
        <v>0</v>
      </c>
      <c r="S1187" s="158">
        <v>0</v>
      </c>
      <c r="T1187" s="159">
        <f>S1187*H1187</f>
        <v>0</v>
      </c>
      <c r="U1187" s="33"/>
      <c r="V1187" s="33"/>
      <c r="W1187" s="33"/>
      <c r="X1187" s="33"/>
      <c r="Y1187" s="33"/>
      <c r="Z1187" s="33"/>
      <c r="AA1187" s="33"/>
      <c r="AB1187" s="33"/>
      <c r="AC1187" s="33"/>
      <c r="AD1187" s="33"/>
      <c r="AE1187" s="33"/>
      <c r="AR1187" s="160" t="s">
        <v>250</v>
      </c>
      <c r="AT1187" s="160" t="s">
        <v>136</v>
      </c>
      <c r="AU1187" s="160" t="s">
        <v>141</v>
      </c>
      <c r="AY1187" s="18" t="s">
        <v>134</v>
      </c>
      <c r="BE1187" s="161">
        <f>IF(N1187="základní",J1187,0)</f>
        <v>0</v>
      </c>
      <c r="BF1187" s="161">
        <f>IF(N1187="snížená",J1187,0)</f>
        <v>0</v>
      </c>
      <c r="BG1187" s="161">
        <f>IF(N1187="zákl. přenesená",J1187,0)</f>
        <v>0</v>
      </c>
      <c r="BH1187" s="161">
        <f>IF(N1187="sníž. přenesená",J1187,0)</f>
        <v>0</v>
      </c>
      <c r="BI1187" s="161">
        <f>IF(N1187="nulová",J1187,0)</f>
        <v>0</v>
      </c>
      <c r="BJ1187" s="18" t="s">
        <v>141</v>
      </c>
      <c r="BK1187" s="161">
        <f>ROUND(I1187*H1187,2)</f>
        <v>0</v>
      </c>
      <c r="BL1187" s="18" t="s">
        <v>250</v>
      </c>
      <c r="BM1187" s="160" t="s">
        <v>1419</v>
      </c>
    </row>
    <row r="1188" spans="1:65" s="13" customFormat="1" ht="11.25">
      <c r="B1188" s="166"/>
      <c r="D1188" s="162" t="s">
        <v>150</v>
      </c>
      <c r="E1188" s="167" t="s">
        <v>3</v>
      </c>
      <c r="F1188" s="168" t="s">
        <v>1420</v>
      </c>
      <c r="H1188" s="169">
        <v>29.25</v>
      </c>
      <c r="I1188" s="170"/>
      <c r="L1188" s="166"/>
      <c r="M1188" s="171"/>
      <c r="N1188" s="172"/>
      <c r="O1188" s="172"/>
      <c r="P1188" s="172"/>
      <c r="Q1188" s="172"/>
      <c r="R1188" s="172"/>
      <c r="S1188" s="172"/>
      <c r="T1188" s="173"/>
      <c r="AT1188" s="167" t="s">
        <v>150</v>
      </c>
      <c r="AU1188" s="167" t="s">
        <v>141</v>
      </c>
      <c r="AV1188" s="13" t="s">
        <v>141</v>
      </c>
      <c r="AW1188" s="13" t="s">
        <v>36</v>
      </c>
      <c r="AX1188" s="13" t="s">
        <v>75</v>
      </c>
      <c r="AY1188" s="167" t="s">
        <v>134</v>
      </c>
    </row>
    <row r="1189" spans="1:65" s="13" customFormat="1" ht="11.25">
      <c r="B1189" s="166"/>
      <c r="D1189" s="162" t="s">
        <v>150</v>
      </c>
      <c r="E1189" s="167" t="s">
        <v>3</v>
      </c>
      <c r="F1189" s="168" t="s">
        <v>1421</v>
      </c>
      <c r="H1189" s="169">
        <v>22.23</v>
      </c>
      <c r="I1189" s="170"/>
      <c r="L1189" s="166"/>
      <c r="M1189" s="171"/>
      <c r="N1189" s="172"/>
      <c r="O1189" s="172"/>
      <c r="P1189" s="172"/>
      <c r="Q1189" s="172"/>
      <c r="R1189" s="172"/>
      <c r="S1189" s="172"/>
      <c r="T1189" s="173"/>
      <c r="AT1189" s="167" t="s">
        <v>150</v>
      </c>
      <c r="AU1189" s="167" t="s">
        <v>141</v>
      </c>
      <c r="AV1189" s="13" t="s">
        <v>141</v>
      </c>
      <c r="AW1189" s="13" t="s">
        <v>36</v>
      </c>
      <c r="AX1189" s="13" t="s">
        <v>75</v>
      </c>
      <c r="AY1189" s="167" t="s">
        <v>134</v>
      </c>
    </row>
    <row r="1190" spans="1:65" s="14" customFormat="1" ht="11.25">
      <c r="B1190" s="174"/>
      <c r="D1190" s="162" t="s">
        <v>150</v>
      </c>
      <c r="E1190" s="175" t="s">
        <v>3</v>
      </c>
      <c r="F1190" s="176" t="s">
        <v>154</v>
      </c>
      <c r="H1190" s="177">
        <v>51.48</v>
      </c>
      <c r="I1190" s="178"/>
      <c r="L1190" s="174"/>
      <c r="M1190" s="179"/>
      <c r="N1190" s="180"/>
      <c r="O1190" s="180"/>
      <c r="P1190" s="180"/>
      <c r="Q1190" s="180"/>
      <c r="R1190" s="180"/>
      <c r="S1190" s="180"/>
      <c r="T1190" s="181"/>
      <c r="AT1190" s="175" t="s">
        <v>150</v>
      </c>
      <c r="AU1190" s="175" t="s">
        <v>141</v>
      </c>
      <c r="AV1190" s="14" t="s">
        <v>140</v>
      </c>
      <c r="AW1190" s="14" t="s">
        <v>36</v>
      </c>
      <c r="AX1190" s="14" t="s">
        <v>22</v>
      </c>
      <c r="AY1190" s="175" t="s">
        <v>134</v>
      </c>
    </row>
    <row r="1191" spans="1:65" s="12" customFormat="1" ht="22.9" customHeight="1">
      <c r="B1191" s="135"/>
      <c r="D1191" s="136" t="s">
        <v>74</v>
      </c>
      <c r="E1191" s="146" t="s">
        <v>1422</v>
      </c>
      <c r="F1191" s="146" t="s">
        <v>1423</v>
      </c>
      <c r="I1191" s="138"/>
      <c r="J1191" s="147">
        <f>BK1191</f>
        <v>0</v>
      </c>
      <c r="L1191" s="135"/>
      <c r="M1191" s="140"/>
      <c r="N1191" s="141"/>
      <c r="O1191" s="141"/>
      <c r="P1191" s="142">
        <f>SUM(P1192:P1199)</f>
        <v>0</v>
      </c>
      <c r="Q1191" s="141"/>
      <c r="R1191" s="142">
        <f>SUM(R1192:R1199)</f>
        <v>0</v>
      </c>
      <c r="S1191" s="141"/>
      <c r="T1191" s="143">
        <f>SUM(T1192:T1199)</f>
        <v>0</v>
      </c>
      <c r="AR1191" s="136" t="s">
        <v>141</v>
      </c>
      <c r="AT1191" s="144" t="s">
        <v>74</v>
      </c>
      <c r="AU1191" s="144" t="s">
        <v>22</v>
      </c>
      <c r="AY1191" s="136" t="s">
        <v>134</v>
      </c>
      <c r="BK1191" s="145">
        <f>SUM(BK1192:BK1199)</f>
        <v>0</v>
      </c>
    </row>
    <row r="1192" spans="1:65" s="2" customFormat="1" ht="16.5" customHeight="1">
      <c r="A1192" s="33"/>
      <c r="B1192" s="148"/>
      <c r="C1192" s="149" t="s">
        <v>1424</v>
      </c>
      <c r="D1192" s="149" t="s">
        <v>136</v>
      </c>
      <c r="E1192" s="150" t="s">
        <v>1425</v>
      </c>
      <c r="F1192" s="151" t="s">
        <v>1426</v>
      </c>
      <c r="G1192" s="152" t="s">
        <v>183</v>
      </c>
      <c r="H1192" s="153">
        <v>109.84</v>
      </c>
      <c r="I1192" s="154"/>
      <c r="J1192" s="155">
        <f>ROUND(I1192*H1192,2)</f>
        <v>0</v>
      </c>
      <c r="K1192" s="151" t="s">
        <v>3</v>
      </c>
      <c r="L1192" s="34"/>
      <c r="M1192" s="156" t="s">
        <v>3</v>
      </c>
      <c r="N1192" s="157" t="s">
        <v>47</v>
      </c>
      <c r="O1192" s="54"/>
      <c r="P1192" s="158">
        <f>O1192*H1192</f>
        <v>0</v>
      </c>
      <c r="Q1192" s="158">
        <v>0</v>
      </c>
      <c r="R1192" s="158">
        <f>Q1192*H1192</f>
        <v>0</v>
      </c>
      <c r="S1192" s="158">
        <v>0</v>
      </c>
      <c r="T1192" s="159">
        <f>S1192*H1192</f>
        <v>0</v>
      </c>
      <c r="U1192" s="33"/>
      <c r="V1192" s="33"/>
      <c r="W1192" s="33"/>
      <c r="X1192" s="33"/>
      <c r="Y1192" s="33"/>
      <c r="Z1192" s="33"/>
      <c r="AA1192" s="33"/>
      <c r="AB1192" s="33"/>
      <c r="AC1192" s="33"/>
      <c r="AD1192" s="33"/>
      <c r="AE1192" s="33"/>
      <c r="AR1192" s="160" t="s">
        <v>250</v>
      </c>
      <c r="AT1192" s="160" t="s">
        <v>136</v>
      </c>
      <c r="AU1192" s="160" t="s">
        <v>141</v>
      </c>
      <c r="AY1192" s="18" t="s">
        <v>134</v>
      </c>
      <c r="BE1192" s="161">
        <f>IF(N1192="základní",J1192,0)</f>
        <v>0</v>
      </c>
      <c r="BF1192" s="161">
        <f>IF(N1192="snížená",J1192,0)</f>
        <v>0</v>
      </c>
      <c r="BG1192" s="161">
        <f>IF(N1192="zákl. přenesená",J1192,0)</f>
        <v>0</v>
      </c>
      <c r="BH1192" s="161">
        <f>IF(N1192="sníž. přenesená",J1192,0)</f>
        <v>0</v>
      </c>
      <c r="BI1192" s="161">
        <f>IF(N1192="nulová",J1192,0)</f>
        <v>0</v>
      </c>
      <c r="BJ1192" s="18" t="s">
        <v>141</v>
      </c>
      <c r="BK1192" s="161">
        <f>ROUND(I1192*H1192,2)</f>
        <v>0</v>
      </c>
      <c r="BL1192" s="18" t="s">
        <v>250</v>
      </c>
      <c r="BM1192" s="160" t="s">
        <v>1427</v>
      </c>
    </row>
    <row r="1193" spans="1:65" s="13" customFormat="1" ht="11.25">
      <c r="B1193" s="166"/>
      <c r="D1193" s="162" t="s">
        <v>150</v>
      </c>
      <c r="E1193" s="167" t="s">
        <v>3</v>
      </c>
      <c r="F1193" s="168" t="s">
        <v>226</v>
      </c>
      <c r="H1193" s="169">
        <v>74.894999999999996</v>
      </c>
      <c r="I1193" s="170"/>
      <c r="L1193" s="166"/>
      <c r="M1193" s="171"/>
      <c r="N1193" s="172"/>
      <c r="O1193" s="172"/>
      <c r="P1193" s="172"/>
      <c r="Q1193" s="172"/>
      <c r="R1193" s="172"/>
      <c r="S1193" s="172"/>
      <c r="T1193" s="173"/>
      <c r="AT1193" s="167" t="s">
        <v>150</v>
      </c>
      <c r="AU1193" s="167" t="s">
        <v>141</v>
      </c>
      <c r="AV1193" s="13" t="s">
        <v>141</v>
      </c>
      <c r="AW1193" s="13" t="s">
        <v>36</v>
      </c>
      <c r="AX1193" s="13" t="s">
        <v>75</v>
      </c>
      <c r="AY1193" s="167" t="s">
        <v>134</v>
      </c>
    </row>
    <row r="1194" spans="1:65" s="13" customFormat="1" ht="11.25">
      <c r="B1194" s="166"/>
      <c r="D1194" s="162" t="s">
        <v>150</v>
      </c>
      <c r="E1194" s="167" t="s">
        <v>3</v>
      </c>
      <c r="F1194" s="168" t="s">
        <v>1428</v>
      </c>
      <c r="H1194" s="169">
        <v>34.945</v>
      </c>
      <c r="I1194" s="170"/>
      <c r="L1194" s="166"/>
      <c r="M1194" s="171"/>
      <c r="N1194" s="172"/>
      <c r="O1194" s="172"/>
      <c r="P1194" s="172"/>
      <c r="Q1194" s="172"/>
      <c r="R1194" s="172"/>
      <c r="S1194" s="172"/>
      <c r="T1194" s="173"/>
      <c r="AT1194" s="167" t="s">
        <v>150</v>
      </c>
      <c r="AU1194" s="167" t="s">
        <v>141</v>
      </c>
      <c r="AV1194" s="13" t="s">
        <v>141</v>
      </c>
      <c r="AW1194" s="13" t="s">
        <v>36</v>
      </c>
      <c r="AX1194" s="13" t="s">
        <v>75</v>
      </c>
      <c r="AY1194" s="167" t="s">
        <v>134</v>
      </c>
    </row>
    <row r="1195" spans="1:65" s="14" customFormat="1" ht="11.25">
      <c r="B1195" s="174"/>
      <c r="D1195" s="162" t="s">
        <v>150</v>
      </c>
      <c r="E1195" s="175" t="s">
        <v>3</v>
      </c>
      <c r="F1195" s="176" t="s">
        <v>154</v>
      </c>
      <c r="H1195" s="177">
        <v>109.84</v>
      </c>
      <c r="I1195" s="178"/>
      <c r="L1195" s="174"/>
      <c r="M1195" s="179"/>
      <c r="N1195" s="180"/>
      <c r="O1195" s="180"/>
      <c r="P1195" s="180"/>
      <c r="Q1195" s="180"/>
      <c r="R1195" s="180"/>
      <c r="S1195" s="180"/>
      <c r="T1195" s="181"/>
      <c r="AT1195" s="175" t="s">
        <v>150</v>
      </c>
      <c r="AU1195" s="175" t="s">
        <v>141</v>
      </c>
      <c r="AV1195" s="14" t="s">
        <v>140</v>
      </c>
      <c r="AW1195" s="14" t="s">
        <v>36</v>
      </c>
      <c r="AX1195" s="14" t="s">
        <v>22</v>
      </c>
      <c r="AY1195" s="175" t="s">
        <v>134</v>
      </c>
    </row>
    <row r="1196" spans="1:65" s="2" customFormat="1" ht="16.5" customHeight="1">
      <c r="A1196" s="33"/>
      <c r="B1196" s="148"/>
      <c r="C1196" s="149" t="s">
        <v>1429</v>
      </c>
      <c r="D1196" s="149" t="s">
        <v>136</v>
      </c>
      <c r="E1196" s="150" t="s">
        <v>1430</v>
      </c>
      <c r="F1196" s="151" t="s">
        <v>1431</v>
      </c>
      <c r="G1196" s="152" t="s">
        <v>183</v>
      </c>
      <c r="H1196" s="153">
        <v>116.601</v>
      </c>
      <c r="I1196" s="154"/>
      <c r="J1196" s="155">
        <f>ROUND(I1196*H1196,2)</f>
        <v>0</v>
      </c>
      <c r="K1196" s="151" t="s">
        <v>3</v>
      </c>
      <c r="L1196" s="34"/>
      <c r="M1196" s="156" t="s">
        <v>3</v>
      </c>
      <c r="N1196" s="157" t="s">
        <v>47</v>
      </c>
      <c r="O1196" s="54"/>
      <c r="P1196" s="158">
        <f>O1196*H1196</f>
        <v>0</v>
      </c>
      <c r="Q1196" s="158">
        <v>0</v>
      </c>
      <c r="R1196" s="158">
        <f>Q1196*H1196</f>
        <v>0</v>
      </c>
      <c r="S1196" s="158">
        <v>0</v>
      </c>
      <c r="T1196" s="159">
        <f>S1196*H1196</f>
        <v>0</v>
      </c>
      <c r="U1196" s="33"/>
      <c r="V1196" s="33"/>
      <c r="W1196" s="33"/>
      <c r="X1196" s="33"/>
      <c r="Y1196" s="33"/>
      <c r="Z1196" s="33"/>
      <c r="AA1196" s="33"/>
      <c r="AB1196" s="33"/>
      <c r="AC1196" s="33"/>
      <c r="AD1196" s="33"/>
      <c r="AE1196" s="33"/>
      <c r="AR1196" s="160" t="s">
        <v>250</v>
      </c>
      <c r="AT1196" s="160" t="s">
        <v>136</v>
      </c>
      <c r="AU1196" s="160" t="s">
        <v>141</v>
      </c>
      <c r="AY1196" s="18" t="s">
        <v>134</v>
      </c>
      <c r="BE1196" s="161">
        <f>IF(N1196="základní",J1196,0)</f>
        <v>0</v>
      </c>
      <c r="BF1196" s="161">
        <f>IF(N1196="snížená",J1196,0)</f>
        <v>0</v>
      </c>
      <c r="BG1196" s="161">
        <f>IF(N1196="zákl. přenesená",J1196,0)</f>
        <v>0</v>
      </c>
      <c r="BH1196" s="161">
        <f>IF(N1196="sníž. přenesená",J1196,0)</f>
        <v>0</v>
      </c>
      <c r="BI1196" s="161">
        <f>IF(N1196="nulová",J1196,0)</f>
        <v>0</v>
      </c>
      <c r="BJ1196" s="18" t="s">
        <v>141</v>
      </c>
      <c r="BK1196" s="161">
        <f>ROUND(I1196*H1196,2)</f>
        <v>0</v>
      </c>
      <c r="BL1196" s="18" t="s">
        <v>250</v>
      </c>
      <c r="BM1196" s="160" t="s">
        <v>1432</v>
      </c>
    </row>
    <row r="1197" spans="1:65" s="13" customFormat="1" ht="11.25">
      <c r="B1197" s="166"/>
      <c r="D1197" s="162" t="s">
        <v>150</v>
      </c>
      <c r="E1197" s="167" t="s">
        <v>3</v>
      </c>
      <c r="F1197" s="168" t="s">
        <v>1433</v>
      </c>
      <c r="H1197" s="169">
        <v>38.448</v>
      </c>
      <c r="I1197" s="170"/>
      <c r="L1197" s="166"/>
      <c r="M1197" s="171"/>
      <c r="N1197" s="172"/>
      <c r="O1197" s="172"/>
      <c r="P1197" s="172"/>
      <c r="Q1197" s="172"/>
      <c r="R1197" s="172"/>
      <c r="S1197" s="172"/>
      <c r="T1197" s="173"/>
      <c r="AT1197" s="167" t="s">
        <v>150</v>
      </c>
      <c r="AU1197" s="167" t="s">
        <v>141</v>
      </c>
      <c r="AV1197" s="13" t="s">
        <v>141</v>
      </c>
      <c r="AW1197" s="13" t="s">
        <v>36</v>
      </c>
      <c r="AX1197" s="13" t="s">
        <v>75</v>
      </c>
      <c r="AY1197" s="167" t="s">
        <v>134</v>
      </c>
    </row>
    <row r="1198" spans="1:65" s="13" customFormat="1" ht="11.25">
      <c r="B1198" s="166"/>
      <c r="D1198" s="162" t="s">
        <v>150</v>
      </c>
      <c r="E1198" s="167" t="s">
        <v>3</v>
      </c>
      <c r="F1198" s="168" t="s">
        <v>1434</v>
      </c>
      <c r="H1198" s="169">
        <v>78.153000000000006</v>
      </c>
      <c r="I1198" s="170"/>
      <c r="L1198" s="166"/>
      <c r="M1198" s="171"/>
      <c r="N1198" s="172"/>
      <c r="O1198" s="172"/>
      <c r="P1198" s="172"/>
      <c r="Q1198" s="172"/>
      <c r="R1198" s="172"/>
      <c r="S1198" s="172"/>
      <c r="T1198" s="173"/>
      <c r="AT1198" s="167" t="s">
        <v>150</v>
      </c>
      <c r="AU1198" s="167" t="s">
        <v>141</v>
      </c>
      <c r="AV1198" s="13" t="s">
        <v>141</v>
      </c>
      <c r="AW1198" s="13" t="s">
        <v>36</v>
      </c>
      <c r="AX1198" s="13" t="s">
        <v>75</v>
      </c>
      <c r="AY1198" s="167" t="s">
        <v>134</v>
      </c>
    </row>
    <row r="1199" spans="1:65" s="14" customFormat="1" ht="11.25">
      <c r="B1199" s="174"/>
      <c r="D1199" s="162" t="s">
        <v>150</v>
      </c>
      <c r="E1199" s="175" t="s">
        <v>3</v>
      </c>
      <c r="F1199" s="176" t="s">
        <v>154</v>
      </c>
      <c r="H1199" s="177">
        <v>116.601</v>
      </c>
      <c r="I1199" s="178"/>
      <c r="L1199" s="174"/>
      <c r="M1199" s="179"/>
      <c r="N1199" s="180"/>
      <c r="O1199" s="180"/>
      <c r="P1199" s="180"/>
      <c r="Q1199" s="180"/>
      <c r="R1199" s="180"/>
      <c r="S1199" s="180"/>
      <c r="T1199" s="181"/>
      <c r="AT1199" s="175" t="s">
        <v>150</v>
      </c>
      <c r="AU1199" s="175" t="s">
        <v>141</v>
      </c>
      <c r="AV1199" s="14" t="s">
        <v>140</v>
      </c>
      <c r="AW1199" s="14" t="s">
        <v>36</v>
      </c>
      <c r="AX1199" s="14" t="s">
        <v>22</v>
      </c>
      <c r="AY1199" s="175" t="s">
        <v>134</v>
      </c>
    </row>
    <row r="1200" spans="1:65" s="12" customFormat="1" ht="22.9" customHeight="1">
      <c r="B1200" s="135"/>
      <c r="D1200" s="136" t="s">
        <v>74</v>
      </c>
      <c r="E1200" s="146" t="s">
        <v>1435</v>
      </c>
      <c r="F1200" s="146" t="s">
        <v>1436</v>
      </c>
      <c r="I1200" s="138"/>
      <c r="J1200" s="147">
        <f>BK1200</f>
        <v>0</v>
      </c>
      <c r="L1200" s="135"/>
      <c r="M1200" s="140"/>
      <c r="N1200" s="141"/>
      <c r="O1200" s="141"/>
      <c r="P1200" s="142">
        <f>SUM(P1201:P1264)</f>
        <v>0</v>
      </c>
      <c r="Q1200" s="141"/>
      <c r="R1200" s="142">
        <f>SUM(R1201:R1264)</f>
        <v>0</v>
      </c>
      <c r="S1200" s="141"/>
      <c r="T1200" s="143">
        <f>SUM(T1201:T1264)</f>
        <v>5.0498798000000003</v>
      </c>
      <c r="AR1200" s="136" t="s">
        <v>141</v>
      </c>
      <c r="AT1200" s="144" t="s">
        <v>74</v>
      </c>
      <c r="AU1200" s="144" t="s">
        <v>22</v>
      </c>
      <c r="AY1200" s="136" t="s">
        <v>134</v>
      </c>
      <c r="BK1200" s="145">
        <f>SUM(BK1201:BK1264)</f>
        <v>0</v>
      </c>
    </row>
    <row r="1201" spans="1:65" s="2" customFormat="1" ht="16.5" customHeight="1">
      <c r="A1201" s="33"/>
      <c r="B1201" s="148"/>
      <c r="C1201" s="149" t="s">
        <v>1437</v>
      </c>
      <c r="D1201" s="149" t="s">
        <v>136</v>
      </c>
      <c r="E1201" s="150" t="s">
        <v>1438</v>
      </c>
      <c r="F1201" s="151" t="s">
        <v>1439</v>
      </c>
      <c r="G1201" s="152" t="s">
        <v>191</v>
      </c>
      <c r="H1201" s="153">
        <v>103.36</v>
      </c>
      <c r="I1201" s="154"/>
      <c r="J1201" s="155">
        <f>ROUND(I1201*H1201,2)</f>
        <v>0</v>
      </c>
      <c r="K1201" s="151" t="s">
        <v>146</v>
      </c>
      <c r="L1201" s="34"/>
      <c r="M1201" s="156" t="s">
        <v>3</v>
      </c>
      <c r="N1201" s="157" t="s">
        <v>47</v>
      </c>
      <c r="O1201" s="54"/>
      <c r="P1201" s="158">
        <f>O1201*H1201</f>
        <v>0</v>
      </c>
      <c r="Q1201" s="158">
        <v>0</v>
      </c>
      <c r="R1201" s="158">
        <f>Q1201*H1201</f>
        <v>0</v>
      </c>
      <c r="S1201" s="158">
        <v>3.3600000000000001E-3</v>
      </c>
      <c r="T1201" s="159">
        <f>S1201*H1201</f>
        <v>0.34728960000000003</v>
      </c>
      <c r="U1201" s="33"/>
      <c r="V1201" s="33"/>
      <c r="W1201" s="33"/>
      <c r="X1201" s="33"/>
      <c r="Y1201" s="33"/>
      <c r="Z1201" s="33"/>
      <c r="AA1201" s="33"/>
      <c r="AB1201" s="33"/>
      <c r="AC1201" s="33"/>
      <c r="AD1201" s="33"/>
      <c r="AE1201" s="33"/>
      <c r="AR1201" s="160" t="s">
        <v>250</v>
      </c>
      <c r="AT1201" s="160" t="s">
        <v>136</v>
      </c>
      <c r="AU1201" s="160" t="s">
        <v>141</v>
      </c>
      <c r="AY1201" s="18" t="s">
        <v>134</v>
      </c>
      <c r="BE1201" s="161">
        <f>IF(N1201="základní",J1201,0)</f>
        <v>0</v>
      </c>
      <c r="BF1201" s="161">
        <f>IF(N1201="snížená",J1201,0)</f>
        <v>0</v>
      </c>
      <c r="BG1201" s="161">
        <f>IF(N1201="zákl. přenesená",J1201,0)</f>
        <v>0</v>
      </c>
      <c r="BH1201" s="161">
        <f>IF(N1201="sníž. přenesená",J1201,0)</f>
        <v>0</v>
      </c>
      <c r="BI1201" s="161">
        <f>IF(N1201="nulová",J1201,0)</f>
        <v>0</v>
      </c>
      <c r="BJ1201" s="18" t="s">
        <v>141</v>
      </c>
      <c r="BK1201" s="161">
        <f>ROUND(I1201*H1201,2)</f>
        <v>0</v>
      </c>
      <c r="BL1201" s="18" t="s">
        <v>250</v>
      </c>
      <c r="BM1201" s="160" t="s">
        <v>1440</v>
      </c>
    </row>
    <row r="1202" spans="1:65" s="2" customFormat="1" ht="11.25">
      <c r="A1202" s="33"/>
      <c r="B1202" s="34"/>
      <c r="C1202" s="33"/>
      <c r="D1202" s="162" t="s">
        <v>148</v>
      </c>
      <c r="E1202" s="33"/>
      <c r="F1202" s="163" t="s">
        <v>1441</v>
      </c>
      <c r="G1202" s="33"/>
      <c r="H1202" s="33"/>
      <c r="I1202" s="88"/>
      <c r="J1202" s="33"/>
      <c r="K1202" s="33"/>
      <c r="L1202" s="34"/>
      <c r="M1202" s="164"/>
      <c r="N1202" s="165"/>
      <c r="O1202" s="54"/>
      <c r="P1202" s="54"/>
      <c r="Q1202" s="54"/>
      <c r="R1202" s="54"/>
      <c r="S1202" s="54"/>
      <c r="T1202" s="55"/>
      <c r="U1202" s="33"/>
      <c r="V1202" s="33"/>
      <c r="W1202" s="33"/>
      <c r="X1202" s="33"/>
      <c r="Y1202" s="33"/>
      <c r="Z1202" s="33"/>
      <c r="AA1202" s="33"/>
      <c r="AB1202" s="33"/>
      <c r="AC1202" s="33"/>
      <c r="AD1202" s="33"/>
      <c r="AE1202" s="33"/>
      <c r="AT1202" s="18" t="s">
        <v>148</v>
      </c>
      <c r="AU1202" s="18" t="s">
        <v>141</v>
      </c>
    </row>
    <row r="1203" spans="1:65" s="13" customFormat="1" ht="11.25">
      <c r="B1203" s="166"/>
      <c r="D1203" s="162" t="s">
        <v>150</v>
      </c>
      <c r="E1203" s="167" t="s">
        <v>3</v>
      </c>
      <c r="F1203" s="168" t="s">
        <v>1442</v>
      </c>
      <c r="H1203" s="169">
        <v>103.36</v>
      </c>
      <c r="I1203" s="170"/>
      <c r="L1203" s="166"/>
      <c r="M1203" s="171"/>
      <c r="N1203" s="172"/>
      <c r="O1203" s="172"/>
      <c r="P1203" s="172"/>
      <c r="Q1203" s="172"/>
      <c r="R1203" s="172"/>
      <c r="S1203" s="172"/>
      <c r="T1203" s="173"/>
      <c r="AT1203" s="167" t="s">
        <v>150</v>
      </c>
      <c r="AU1203" s="167" t="s">
        <v>141</v>
      </c>
      <c r="AV1203" s="13" t="s">
        <v>141</v>
      </c>
      <c r="AW1203" s="13" t="s">
        <v>36</v>
      </c>
      <c r="AX1203" s="13" t="s">
        <v>22</v>
      </c>
      <c r="AY1203" s="167" t="s">
        <v>134</v>
      </c>
    </row>
    <row r="1204" spans="1:65" s="2" customFormat="1" ht="16.5" customHeight="1">
      <c r="A1204" s="33"/>
      <c r="B1204" s="148"/>
      <c r="C1204" s="149" t="s">
        <v>1443</v>
      </c>
      <c r="D1204" s="149" t="s">
        <v>136</v>
      </c>
      <c r="E1204" s="150" t="s">
        <v>1444</v>
      </c>
      <c r="F1204" s="151" t="s">
        <v>1445</v>
      </c>
      <c r="G1204" s="152" t="s">
        <v>191</v>
      </c>
      <c r="H1204" s="153">
        <v>73.849999999999994</v>
      </c>
      <c r="I1204" s="154"/>
      <c r="J1204" s="155">
        <f>ROUND(I1204*H1204,2)</f>
        <v>0</v>
      </c>
      <c r="K1204" s="151" t="s">
        <v>146</v>
      </c>
      <c r="L1204" s="34"/>
      <c r="M1204" s="156" t="s">
        <v>3</v>
      </c>
      <c r="N1204" s="157" t="s">
        <v>47</v>
      </c>
      <c r="O1204" s="54"/>
      <c r="P1204" s="158">
        <f>O1204*H1204</f>
        <v>0</v>
      </c>
      <c r="Q1204" s="158">
        <v>0</v>
      </c>
      <c r="R1204" s="158">
        <f>Q1204*H1204</f>
        <v>0</v>
      </c>
      <c r="S1204" s="158">
        <v>2.8700000000000002E-3</v>
      </c>
      <c r="T1204" s="159">
        <f>S1204*H1204</f>
        <v>0.21194949999999999</v>
      </c>
      <c r="U1204" s="33"/>
      <c r="V1204" s="33"/>
      <c r="W1204" s="33"/>
      <c r="X1204" s="33"/>
      <c r="Y1204" s="33"/>
      <c r="Z1204" s="33"/>
      <c r="AA1204" s="33"/>
      <c r="AB1204" s="33"/>
      <c r="AC1204" s="33"/>
      <c r="AD1204" s="33"/>
      <c r="AE1204" s="33"/>
      <c r="AR1204" s="160" t="s">
        <v>250</v>
      </c>
      <c r="AT1204" s="160" t="s">
        <v>136</v>
      </c>
      <c r="AU1204" s="160" t="s">
        <v>141</v>
      </c>
      <c r="AY1204" s="18" t="s">
        <v>134</v>
      </c>
      <c r="BE1204" s="161">
        <f>IF(N1204="základní",J1204,0)</f>
        <v>0</v>
      </c>
      <c r="BF1204" s="161">
        <f>IF(N1204="snížená",J1204,0)</f>
        <v>0</v>
      </c>
      <c r="BG1204" s="161">
        <f>IF(N1204="zákl. přenesená",J1204,0)</f>
        <v>0</v>
      </c>
      <c r="BH1204" s="161">
        <f>IF(N1204="sníž. přenesená",J1204,0)</f>
        <v>0</v>
      </c>
      <c r="BI1204" s="161">
        <f>IF(N1204="nulová",J1204,0)</f>
        <v>0</v>
      </c>
      <c r="BJ1204" s="18" t="s">
        <v>141</v>
      </c>
      <c r="BK1204" s="161">
        <f>ROUND(I1204*H1204,2)</f>
        <v>0</v>
      </c>
      <c r="BL1204" s="18" t="s">
        <v>250</v>
      </c>
      <c r="BM1204" s="160" t="s">
        <v>1446</v>
      </c>
    </row>
    <row r="1205" spans="1:65" s="2" customFormat="1" ht="11.25">
      <c r="A1205" s="33"/>
      <c r="B1205" s="34"/>
      <c r="C1205" s="33"/>
      <c r="D1205" s="162" t="s">
        <v>148</v>
      </c>
      <c r="E1205" s="33"/>
      <c r="F1205" s="163" t="s">
        <v>1447</v>
      </c>
      <c r="G1205" s="33"/>
      <c r="H1205" s="33"/>
      <c r="I1205" s="88"/>
      <c r="J1205" s="33"/>
      <c r="K1205" s="33"/>
      <c r="L1205" s="34"/>
      <c r="M1205" s="164"/>
      <c r="N1205" s="165"/>
      <c r="O1205" s="54"/>
      <c r="P1205" s="54"/>
      <c r="Q1205" s="54"/>
      <c r="R1205" s="54"/>
      <c r="S1205" s="54"/>
      <c r="T1205" s="55"/>
      <c r="U1205" s="33"/>
      <c r="V1205" s="33"/>
      <c r="W1205" s="33"/>
      <c r="X1205" s="33"/>
      <c r="Y1205" s="33"/>
      <c r="Z1205" s="33"/>
      <c r="AA1205" s="33"/>
      <c r="AB1205" s="33"/>
      <c r="AC1205" s="33"/>
      <c r="AD1205" s="33"/>
      <c r="AE1205" s="33"/>
      <c r="AT1205" s="18" t="s">
        <v>148</v>
      </c>
      <c r="AU1205" s="18" t="s">
        <v>141</v>
      </c>
    </row>
    <row r="1206" spans="1:65" s="13" customFormat="1" ht="11.25">
      <c r="B1206" s="166"/>
      <c r="D1206" s="162" t="s">
        <v>150</v>
      </c>
      <c r="E1206" s="167" t="s">
        <v>3</v>
      </c>
      <c r="F1206" s="168" t="s">
        <v>1448</v>
      </c>
      <c r="H1206" s="169">
        <v>73.849999999999994</v>
      </c>
      <c r="I1206" s="170"/>
      <c r="L1206" s="166"/>
      <c r="M1206" s="171"/>
      <c r="N1206" s="172"/>
      <c r="O1206" s="172"/>
      <c r="P1206" s="172"/>
      <c r="Q1206" s="172"/>
      <c r="R1206" s="172"/>
      <c r="S1206" s="172"/>
      <c r="T1206" s="173"/>
      <c r="AT1206" s="167" t="s">
        <v>150</v>
      </c>
      <c r="AU1206" s="167" t="s">
        <v>141</v>
      </c>
      <c r="AV1206" s="13" t="s">
        <v>141</v>
      </c>
      <c r="AW1206" s="13" t="s">
        <v>36</v>
      </c>
      <c r="AX1206" s="13" t="s">
        <v>22</v>
      </c>
      <c r="AY1206" s="167" t="s">
        <v>134</v>
      </c>
    </row>
    <row r="1207" spans="1:65" s="2" customFormat="1" ht="16.5" customHeight="1">
      <c r="A1207" s="33"/>
      <c r="B1207" s="148"/>
      <c r="C1207" s="149" t="s">
        <v>1449</v>
      </c>
      <c r="D1207" s="149" t="s">
        <v>136</v>
      </c>
      <c r="E1207" s="150" t="s">
        <v>1450</v>
      </c>
      <c r="F1207" s="151" t="s">
        <v>1451</v>
      </c>
      <c r="G1207" s="152" t="s">
        <v>191</v>
      </c>
      <c r="H1207" s="153">
        <v>16.100000000000001</v>
      </c>
      <c r="I1207" s="154"/>
      <c r="J1207" s="155">
        <f>ROUND(I1207*H1207,2)</f>
        <v>0</v>
      </c>
      <c r="K1207" s="151" t="s">
        <v>146</v>
      </c>
      <c r="L1207" s="34"/>
      <c r="M1207" s="156" t="s">
        <v>3</v>
      </c>
      <c r="N1207" s="157" t="s">
        <v>47</v>
      </c>
      <c r="O1207" s="54"/>
      <c r="P1207" s="158">
        <f>O1207*H1207</f>
        <v>0</v>
      </c>
      <c r="Q1207" s="158">
        <v>0</v>
      </c>
      <c r="R1207" s="158">
        <f>Q1207*H1207</f>
        <v>0</v>
      </c>
      <c r="S1207" s="158">
        <v>3.9500000000000004E-3</v>
      </c>
      <c r="T1207" s="159">
        <f>S1207*H1207</f>
        <v>6.3595000000000013E-2</v>
      </c>
      <c r="U1207" s="33"/>
      <c r="V1207" s="33"/>
      <c r="W1207" s="33"/>
      <c r="X1207" s="33"/>
      <c r="Y1207" s="33"/>
      <c r="Z1207" s="33"/>
      <c r="AA1207" s="33"/>
      <c r="AB1207" s="33"/>
      <c r="AC1207" s="33"/>
      <c r="AD1207" s="33"/>
      <c r="AE1207" s="33"/>
      <c r="AR1207" s="160" t="s">
        <v>250</v>
      </c>
      <c r="AT1207" s="160" t="s">
        <v>136</v>
      </c>
      <c r="AU1207" s="160" t="s">
        <v>141</v>
      </c>
      <c r="AY1207" s="18" t="s">
        <v>134</v>
      </c>
      <c r="BE1207" s="161">
        <f>IF(N1207="základní",J1207,0)</f>
        <v>0</v>
      </c>
      <c r="BF1207" s="161">
        <f>IF(N1207="snížená",J1207,0)</f>
        <v>0</v>
      </c>
      <c r="BG1207" s="161">
        <f>IF(N1207="zákl. přenesená",J1207,0)</f>
        <v>0</v>
      </c>
      <c r="BH1207" s="161">
        <f>IF(N1207="sníž. přenesená",J1207,0)</f>
        <v>0</v>
      </c>
      <c r="BI1207" s="161">
        <f>IF(N1207="nulová",J1207,0)</f>
        <v>0</v>
      </c>
      <c r="BJ1207" s="18" t="s">
        <v>141</v>
      </c>
      <c r="BK1207" s="161">
        <f>ROUND(I1207*H1207,2)</f>
        <v>0</v>
      </c>
      <c r="BL1207" s="18" t="s">
        <v>250</v>
      </c>
      <c r="BM1207" s="160" t="s">
        <v>1452</v>
      </c>
    </row>
    <row r="1208" spans="1:65" s="2" customFormat="1" ht="11.25">
      <c r="A1208" s="33"/>
      <c r="B1208" s="34"/>
      <c r="C1208" s="33"/>
      <c r="D1208" s="162" t="s">
        <v>148</v>
      </c>
      <c r="E1208" s="33"/>
      <c r="F1208" s="163" t="s">
        <v>1453</v>
      </c>
      <c r="G1208" s="33"/>
      <c r="H1208" s="33"/>
      <c r="I1208" s="88"/>
      <c r="J1208" s="33"/>
      <c r="K1208" s="33"/>
      <c r="L1208" s="34"/>
      <c r="M1208" s="164"/>
      <c r="N1208" s="165"/>
      <c r="O1208" s="54"/>
      <c r="P1208" s="54"/>
      <c r="Q1208" s="54"/>
      <c r="R1208" s="54"/>
      <c r="S1208" s="54"/>
      <c r="T1208" s="55"/>
      <c r="U1208" s="33"/>
      <c r="V1208" s="33"/>
      <c r="W1208" s="33"/>
      <c r="X1208" s="33"/>
      <c r="Y1208" s="33"/>
      <c r="Z1208" s="33"/>
      <c r="AA1208" s="33"/>
      <c r="AB1208" s="33"/>
      <c r="AC1208" s="33"/>
      <c r="AD1208" s="33"/>
      <c r="AE1208" s="33"/>
      <c r="AT1208" s="18" t="s">
        <v>148</v>
      </c>
      <c r="AU1208" s="18" t="s">
        <v>141</v>
      </c>
    </row>
    <row r="1209" spans="1:65" s="2" customFormat="1" ht="16.5" customHeight="1">
      <c r="A1209" s="33"/>
      <c r="B1209" s="148"/>
      <c r="C1209" s="149" t="s">
        <v>1454</v>
      </c>
      <c r="D1209" s="149" t="s">
        <v>136</v>
      </c>
      <c r="E1209" s="150" t="s">
        <v>1455</v>
      </c>
      <c r="F1209" s="151" t="s">
        <v>1456</v>
      </c>
      <c r="G1209" s="152" t="s">
        <v>191</v>
      </c>
      <c r="H1209" s="153">
        <v>13.2</v>
      </c>
      <c r="I1209" s="154"/>
      <c r="J1209" s="155">
        <f>ROUND(I1209*H1209,2)</f>
        <v>0</v>
      </c>
      <c r="K1209" s="151" t="s">
        <v>146</v>
      </c>
      <c r="L1209" s="34"/>
      <c r="M1209" s="156" t="s">
        <v>3</v>
      </c>
      <c r="N1209" s="157" t="s">
        <v>47</v>
      </c>
      <c r="O1209" s="54"/>
      <c r="P1209" s="158">
        <f>O1209*H1209</f>
        <v>0</v>
      </c>
      <c r="Q1209" s="158">
        <v>0</v>
      </c>
      <c r="R1209" s="158">
        <f>Q1209*H1209</f>
        <v>0</v>
      </c>
      <c r="S1209" s="158">
        <v>2.0500000000000002E-3</v>
      </c>
      <c r="T1209" s="159">
        <f>S1209*H1209</f>
        <v>2.7060000000000001E-2</v>
      </c>
      <c r="U1209" s="33"/>
      <c r="V1209" s="33"/>
      <c r="W1209" s="33"/>
      <c r="X1209" s="33"/>
      <c r="Y1209" s="33"/>
      <c r="Z1209" s="33"/>
      <c r="AA1209" s="33"/>
      <c r="AB1209" s="33"/>
      <c r="AC1209" s="33"/>
      <c r="AD1209" s="33"/>
      <c r="AE1209" s="33"/>
      <c r="AR1209" s="160" t="s">
        <v>250</v>
      </c>
      <c r="AT1209" s="160" t="s">
        <v>136</v>
      </c>
      <c r="AU1209" s="160" t="s">
        <v>141</v>
      </c>
      <c r="AY1209" s="18" t="s">
        <v>134</v>
      </c>
      <c r="BE1209" s="161">
        <f>IF(N1209="základní",J1209,0)</f>
        <v>0</v>
      </c>
      <c r="BF1209" s="161">
        <f>IF(N1209="snížená",J1209,0)</f>
        <v>0</v>
      </c>
      <c r="BG1209" s="161">
        <f>IF(N1209="zákl. přenesená",J1209,0)</f>
        <v>0</v>
      </c>
      <c r="BH1209" s="161">
        <f>IF(N1209="sníž. přenesená",J1209,0)</f>
        <v>0</v>
      </c>
      <c r="BI1209" s="161">
        <f>IF(N1209="nulová",J1209,0)</f>
        <v>0</v>
      </c>
      <c r="BJ1209" s="18" t="s">
        <v>141</v>
      </c>
      <c r="BK1209" s="161">
        <f>ROUND(I1209*H1209,2)</f>
        <v>0</v>
      </c>
      <c r="BL1209" s="18" t="s">
        <v>250</v>
      </c>
      <c r="BM1209" s="160" t="s">
        <v>1457</v>
      </c>
    </row>
    <row r="1210" spans="1:65" s="2" customFormat="1" ht="11.25">
      <c r="A1210" s="33"/>
      <c r="B1210" s="34"/>
      <c r="C1210" s="33"/>
      <c r="D1210" s="162" t="s">
        <v>148</v>
      </c>
      <c r="E1210" s="33"/>
      <c r="F1210" s="163" t="s">
        <v>1458</v>
      </c>
      <c r="G1210" s="33"/>
      <c r="H1210" s="33"/>
      <c r="I1210" s="88"/>
      <c r="J1210" s="33"/>
      <c r="K1210" s="33"/>
      <c r="L1210" s="34"/>
      <c r="M1210" s="164"/>
      <c r="N1210" s="165"/>
      <c r="O1210" s="54"/>
      <c r="P1210" s="54"/>
      <c r="Q1210" s="54"/>
      <c r="R1210" s="54"/>
      <c r="S1210" s="54"/>
      <c r="T1210" s="55"/>
      <c r="U1210" s="33"/>
      <c r="V1210" s="33"/>
      <c r="W1210" s="33"/>
      <c r="X1210" s="33"/>
      <c r="Y1210" s="33"/>
      <c r="Z1210" s="33"/>
      <c r="AA1210" s="33"/>
      <c r="AB1210" s="33"/>
      <c r="AC1210" s="33"/>
      <c r="AD1210" s="33"/>
      <c r="AE1210" s="33"/>
      <c r="AT1210" s="18" t="s">
        <v>148</v>
      </c>
      <c r="AU1210" s="18" t="s">
        <v>141</v>
      </c>
    </row>
    <row r="1211" spans="1:65" s="2" customFormat="1" ht="16.5" customHeight="1">
      <c r="A1211" s="33"/>
      <c r="B1211" s="148"/>
      <c r="C1211" s="149" t="s">
        <v>1459</v>
      </c>
      <c r="D1211" s="149" t="s">
        <v>136</v>
      </c>
      <c r="E1211" s="150" t="s">
        <v>1460</v>
      </c>
      <c r="F1211" s="151" t="s">
        <v>1461</v>
      </c>
      <c r="G1211" s="152" t="s">
        <v>191</v>
      </c>
      <c r="H1211" s="153">
        <v>35.5</v>
      </c>
      <c r="I1211" s="154"/>
      <c r="J1211" s="155">
        <f>ROUND(I1211*H1211,2)</f>
        <v>0</v>
      </c>
      <c r="K1211" s="151" t="s">
        <v>146</v>
      </c>
      <c r="L1211" s="34"/>
      <c r="M1211" s="156" t="s">
        <v>3</v>
      </c>
      <c r="N1211" s="157" t="s">
        <v>47</v>
      </c>
      <c r="O1211" s="54"/>
      <c r="P1211" s="158">
        <f>O1211*H1211</f>
        <v>0</v>
      </c>
      <c r="Q1211" s="158">
        <v>0</v>
      </c>
      <c r="R1211" s="158">
        <f>Q1211*H1211</f>
        <v>0</v>
      </c>
      <c r="S1211" s="158">
        <v>2.8500000000000001E-3</v>
      </c>
      <c r="T1211" s="159">
        <f>S1211*H1211</f>
        <v>0.101175</v>
      </c>
      <c r="U1211" s="33"/>
      <c r="V1211" s="33"/>
      <c r="W1211" s="33"/>
      <c r="X1211" s="33"/>
      <c r="Y1211" s="33"/>
      <c r="Z1211" s="33"/>
      <c r="AA1211" s="33"/>
      <c r="AB1211" s="33"/>
      <c r="AC1211" s="33"/>
      <c r="AD1211" s="33"/>
      <c r="AE1211" s="33"/>
      <c r="AR1211" s="160" t="s">
        <v>250</v>
      </c>
      <c r="AT1211" s="160" t="s">
        <v>136</v>
      </c>
      <c r="AU1211" s="160" t="s">
        <v>141</v>
      </c>
      <c r="AY1211" s="18" t="s">
        <v>134</v>
      </c>
      <c r="BE1211" s="161">
        <f>IF(N1211="základní",J1211,0)</f>
        <v>0</v>
      </c>
      <c r="BF1211" s="161">
        <f>IF(N1211="snížená",J1211,0)</f>
        <v>0</v>
      </c>
      <c r="BG1211" s="161">
        <f>IF(N1211="zákl. přenesená",J1211,0)</f>
        <v>0</v>
      </c>
      <c r="BH1211" s="161">
        <f>IF(N1211="sníž. přenesená",J1211,0)</f>
        <v>0</v>
      </c>
      <c r="BI1211" s="161">
        <f>IF(N1211="nulová",J1211,0)</f>
        <v>0</v>
      </c>
      <c r="BJ1211" s="18" t="s">
        <v>141</v>
      </c>
      <c r="BK1211" s="161">
        <f>ROUND(I1211*H1211,2)</f>
        <v>0</v>
      </c>
      <c r="BL1211" s="18" t="s">
        <v>250</v>
      </c>
      <c r="BM1211" s="160" t="s">
        <v>1462</v>
      </c>
    </row>
    <row r="1212" spans="1:65" s="2" customFormat="1" ht="11.25">
      <c r="A1212" s="33"/>
      <c r="B1212" s="34"/>
      <c r="C1212" s="33"/>
      <c r="D1212" s="162" t="s">
        <v>148</v>
      </c>
      <c r="E1212" s="33"/>
      <c r="F1212" s="163" t="s">
        <v>1463</v>
      </c>
      <c r="G1212" s="33"/>
      <c r="H1212" s="33"/>
      <c r="I1212" s="88"/>
      <c r="J1212" s="33"/>
      <c r="K1212" s="33"/>
      <c r="L1212" s="34"/>
      <c r="M1212" s="164"/>
      <c r="N1212" s="165"/>
      <c r="O1212" s="54"/>
      <c r="P1212" s="54"/>
      <c r="Q1212" s="54"/>
      <c r="R1212" s="54"/>
      <c r="S1212" s="54"/>
      <c r="T1212" s="55"/>
      <c r="U1212" s="33"/>
      <c r="V1212" s="33"/>
      <c r="W1212" s="33"/>
      <c r="X1212" s="33"/>
      <c r="Y1212" s="33"/>
      <c r="Z1212" s="33"/>
      <c r="AA1212" s="33"/>
      <c r="AB1212" s="33"/>
      <c r="AC1212" s="33"/>
      <c r="AD1212" s="33"/>
      <c r="AE1212" s="33"/>
      <c r="AT1212" s="18" t="s">
        <v>148</v>
      </c>
      <c r="AU1212" s="18" t="s">
        <v>141</v>
      </c>
    </row>
    <row r="1213" spans="1:65" s="2" customFormat="1" ht="16.5" customHeight="1">
      <c r="A1213" s="33"/>
      <c r="B1213" s="148"/>
      <c r="C1213" s="149" t="s">
        <v>1464</v>
      </c>
      <c r="D1213" s="149" t="s">
        <v>136</v>
      </c>
      <c r="E1213" s="150" t="s">
        <v>1465</v>
      </c>
      <c r="F1213" s="151" t="s">
        <v>1466</v>
      </c>
      <c r="G1213" s="152" t="s">
        <v>183</v>
      </c>
      <c r="H1213" s="153">
        <v>21.305</v>
      </c>
      <c r="I1213" s="154"/>
      <c r="J1213" s="155">
        <f>ROUND(I1213*H1213,2)</f>
        <v>0</v>
      </c>
      <c r="K1213" s="151" t="s">
        <v>146</v>
      </c>
      <c r="L1213" s="34"/>
      <c r="M1213" s="156" t="s">
        <v>3</v>
      </c>
      <c r="N1213" s="157" t="s">
        <v>47</v>
      </c>
      <c r="O1213" s="54"/>
      <c r="P1213" s="158">
        <f>O1213*H1213</f>
        <v>0</v>
      </c>
      <c r="Q1213" s="158">
        <v>0</v>
      </c>
      <c r="R1213" s="158">
        <f>Q1213*H1213</f>
        <v>0</v>
      </c>
      <c r="S1213" s="158">
        <v>1.098E-2</v>
      </c>
      <c r="T1213" s="159">
        <f>S1213*H1213</f>
        <v>0.2339289</v>
      </c>
      <c r="U1213" s="33"/>
      <c r="V1213" s="33"/>
      <c r="W1213" s="33"/>
      <c r="X1213" s="33"/>
      <c r="Y1213" s="33"/>
      <c r="Z1213" s="33"/>
      <c r="AA1213" s="33"/>
      <c r="AB1213" s="33"/>
      <c r="AC1213" s="33"/>
      <c r="AD1213" s="33"/>
      <c r="AE1213" s="33"/>
      <c r="AR1213" s="160" t="s">
        <v>250</v>
      </c>
      <c r="AT1213" s="160" t="s">
        <v>136</v>
      </c>
      <c r="AU1213" s="160" t="s">
        <v>141</v>
      </c>
      <c r="AY1213" s="18" t="s">
        <v>134</v>
      </c>
      <c r="BE1213" s="161">
        <f>IF(N1213="základní",J1213,0)</f>
        <v>0</v>
      </c>
      <c r="BF1213" s="161">
        <f>IF(N1213="snížená",J1213,0)</f>
        <v>0</v>
      </c>
      <c r="BG1213" s="161">
        <f>IF(N1213="zákl. přenesená",J1213,0)</f>
        <v>0</v>
      </c>
      <c r="BH1213" s="161">
        <f>IF(N1213="sníž. přenesená",J1213,0)</f>
        <v>0</v>
      </c>
      <c r="BI1213" s="161">
        <f>IF(N1213="nulová",J1213,0)</f>
        <v>0</v>
      </c>
      <c r="BJ1213" s="18" t="s">
        <v>141</v>
      </c>
      <c r="BK1213" s="161">
        <f>ROUND(I1213*H1213,2)</f>
        <v>0</v>
      </c>
      <c r="BL1213" s="18" t="s">
        <v>250</v>
      </c>
      <c r="BM1213" s="160" t="s">
        <v>1467</v>
      </c>
    </row>
    <row r="1214" spans="1:65" s="2" customFormat="1" ht="11.25">
      <c r="A1214" s="33"/>
      <c r="B1214" s="34"/>
      <c r="C1214" s="33"/>
      <c r="D1214" s="162" t="s">
        <v>148</v>
      </c>
      <c r="E1214" s="33"/>
      <c r="F1214" s="163" t="s">
        <v>1468</v>
      </c>
      <c r="G1214" s="33"/>
      <c r="H1214" s="33"/>
      <c r="I1214" s="88"/>
      <c r="J1214" s="33"/>
      <c r="K1214" s="33"/>
      <c r="L1214" s="34"/>
      <c r="M1214" s="164"/>
      <c r="N1214" s="165"/>
      <c r="O1214" s="54"/>
      <c r="P1214" s="54"/>
      <c r="Q1214" s="54"/>
      <c r="R1214" s="54"/>
      <c r="S1214" s="54"/>
      <c r="T1214" s="55"/>
      <c r="U1214" s="33"/>
      <c r="V1214" s="33"/>
      <c r="W1214" s="33"/>
      <c r="X1214" s="33"/>
      <c r="Y1214" s="33"/>
      <c r="Z1214" s="33"/>
      <c r="AA1214" s="33"/>
      <c r="AB1214" s="33"/>
      <c r="AC1214" s="33"/>
      <c r="AD1214" s="33"/>
      <c r="AE1214" s="33"/>
      <c r="AT1214" s="18" t="s">
        <v>148</v>
      </c>
      <c r="AU1214" s="18" t="s">
        <v>141</v>
      </c>
    </row>
    <row r="1215" spans="1:65" s="15" customFormat="1" ht="11.25">
      <c r="B1215" s="182"/>
      <c r="D1215" s="162" t="s">
        <v>150</v>
      </c>
      <c r="E1215" s="183" t="s">
        <v>3</v>
      </c>
      <c r="F1215" s="184" t="s">
        <v>1046</v>
      </c>
      <c r="H1215" s="183" t="s">
        <v>3</v>
      </c>
      <c r="I1215" s="185"/>
      <c r="L1215" s="182"/>
      <c r="M1215" s="186"/>
      <c r="N1215" s="187"/>
      <c r="O1215" s="187"/>
      <c r="P1215" s="187"/>
      <c r="Q1215" s="187"/>
      <c r="R1215" s="187"/>
      <c r="S1215" s="187"/>
      <c r="T1215" s="188"/>
      <c r="AT1215" s="183" t="s">
        <v>150</v>
      </c>
      <c r="AU1215" s="183" t="s">
        <v>141</v>
      </c>
      <c r="AV1215" s="15" t="s">
        <v>22</v>
      </c>
      <c r="AW1215" s="15" t="s">
        <v>36</v>
      </c>
      <c r="AX1215" s="15" t="s">
        <v>75</v>
      </c>
      <c r="AY1215" s="183" t="s">
        <v>134</v>
      </c>
    </row>
    <row r="1216" spans="1:65" s="13" customFormat="1" ht="11.25">
      <c r="B1216" s="166"/>
      <c r="D1216" s="162" t="s">
        <v>150</v>
      </c>
      <c r="E1216" s="167" t="s">
        <v>3</v>
      </c>
      <c r="F1216" s="168" t="s">
        <v>630</v>
      </c>
      <c r="H1216" s="169">
        <v>23.24</v>
      </c>
      <c r="I1216" s="170"/>
      <c r="L1216" s="166"/>
      <c r="M1216" s="171"/>
      <c r="N1216" s="172"/>
      <c r="O1216" s="172"/>
      <c r="P1216" s="172"/>
      <c r="Q1216" s="172"/>
      <c r="R1216" s="172"/>
      <c r="S1216" s="172"/>
      <c r="T1216" s="173"/>
      <c r="AT1216" s="167" t="s">
        <v>150</v>
      </c>
      <c r="AU1216" s="167" t="s">
        <v>141</v>
      </c>
      <c r="AV1216" s="13" t="s">
        <v>141</v>
      </c>
      <c r="AW1216" s="13" t="s">
        <v>36</v>
      </c>
      <c r="AX1216" s="13" t="s">
        <v>75</v>
      </c>
      <c r="AY1216" s="167" t="s">
        <v>134</v>
      </c>
    </row>
    <row r="1217" spans="1:65" s="13" customFormat="1" ht="11.25">
      <c r="B1217" s="166"/>
      <c r="D1217" s="162" t="s">
        <v>150</v>
      </c>
      <c r="E1217" s="167" t="s">
        <v>3</v>
      </c>
      <c r="F1217" s="168" t="s">
        <v>1047</v>
      </c>
      <c r="H1217" s="169">
        <v>6</v>
      </c>
      <c r="I1217" s="170"/>
      <c r="L1217" s="166"/>
      <c r="M1217" s="171"/>
      <c r="N1217" s="172"/>
      <c r="O1217" s="172"/>
      <c r="P1217" s="172"/>
      <c r="Q1217" s="172"/>
      <c r="R1217" s="172"/>
      <c r="S1217" s="172"/>
      <c r="T1217" s="173"/>
      <c r="AT1217" s="167" t="s">
        <v>150</v>
      </c>
      <c r="AU1217" s="167" t="s">
        <v>141</v>
      </c>
      <c r="AV1217" s="13" t="s">
        <v>141</v>
      </c>
      <c r="AW1217" s="13" t="s">
        <v>36</v>
      </c>
      <c r="AX1217" s="13" t="s">
        <v>75</v>
      </c>
      <c r="AY1217" s="167" t="s">
        <v>134</v>
      </c>
    </row>
    <row r="1218" spans="1:65" s="13" customFormat="1" ht="11.25">
      <c r="B1218" s="166"/>
      <c r="D1218" s="162" t="s">
        <v>150</v>
      </c>
      <c r="E1218" s="167" t="s">
        <v>3</v>
      </c>
      <c r="F1218" s="168" t="s">
        <v>632</v>
      </c>
      <c r="H1218" s="169">
        <v>-7.9349999999999996</v>
      </c>
      <c r="I1218" s="170"/>
      <c r="L1218" s="166"/>
      <c r="M1218" s="171"/>
      <c r="N1218" s="172"/>
      <c r="O1218" s="172"/>
      <c r="P1218" s="172"/>
      <c r="Q1218" s="172"/>
      <c r="R1218" s="172"/>
      <c r="S1218" s="172"/>
      <c r="T1218" s="173"/>
      <c r="AT1218" s="167" t="s">
        <v>150</v>
      </c>
      <c r="AU1218" s="167" t="s">
        <v>141</v>
      </c>
      <c r="AV1218" s="13" t="s">
        <v>141</v>
      </c>
      <c r="AW1218" s="13" t="s">
        <v>36</v>
      </c>
      <c r="AX1218" s="13" t="s">
        <v>75</v>
      </c>
      <c r="AY1218" s="167" t="s">
        <v>134</v>
      </c>
    </row>
    <row r="1219" spans="1:65" s="14" customFormat="1" ht="11.25">
      <c r="B1219" s="174"/>
      <c r="D1219" s="162" t="s">
        <v>150</v>
      </c>
      <c r="E1219" s="175" t="s">
        <v>3</v>
      </c>
      <c r="F1219" s="176" t="s">
        <v>154</v>
      </c>
      <c r="H1219" s="177">
        <v>21.305</v>
      </c>
      <c r="I1219" s="178"/>
      <c r="L1219" s="174"/>
      <c r="M1219" s="179"/>
      <c r="N1219" s="180"/>
      <c r="O1219" s="180"/>
      <c r="P1219" s="180"/>
      <c r="Q1219" s="180"/>
      <c r="R1219" s="180"/>
      <c r="S1219" s="180"/>
      <c r="T1219" s="181"/>
      <c r="AT1219" s="175" t="s">
        <v>150</v>
      </c>
      <c r="AU1219" s="175" t="s">
        <v>141</v>
      </c>
      <c r="AV1219" s="14" t="s">
        <v>140</v>
      </c>
      <c r="AW1219" s="14" t="s">
        <v>36</v>
      </c>
      <c r="AX1219" s="14" t="s">
        <v>22</v>
      </c>
      <c r="AY1219" s="175" t="s">
        <v>134</v>
      </c>
    </row>
    <row r="1220" spans="1:65" s="2" customFormat="1" ht="16.5" customHeight="1">
      <c r="A1220" s="33"/>
      <c r="B1220" s="148"/>
      <c r="C1220" s="149" t="s">
        <v>1469</v>
      </c>
      <c r="D1220" s="149" t="s">
        <v>136</v>
      </c>
      <c r="E1220" s="150" t="s">
        <v>1470</v>
      </c>
      <c r="F1220" s="151" t="s">
        <v>1471</v>
      </c>
      <c r="G1220" s="152" t="s">
        <v>183</v>
      </c>
      <c r="H1220" s="153">
        <v>21.305</v>
      </c>
      <c r="I1220" s="154"/>
      <c r="J1220" s="155">
        <f>ROUND(I1220*H1220,2)</f>
        <v>0</v>
      </c>
      <c r="K1220" s="151" t="s">
        <v>146</v>
      </c>
      <c r="L1220" s="34"/>
      <c r="M1220" s="156" t="s">
        <v>3</v>
      </c>
      <c r="N1220" s="157" t="s">
        <v>47</v>
      </c>
      <c r="O1220" s="54"/>
      <c r="P1220" s="158">
        <f>O1220*H1220</f>
        <v>0</v>
      </c>
      <c r="Q1220" s="158">
        <v>0</v>
      </c>
      <c r="R1220" s="158">
        <f>Q1220*H1220</f>
        <v>0</v>
      </c>
      <c r="S1220" s="158">
        <v>8.0000000000000002E-3</v>
      </c>
      <c r="T1220" s="159">
        <f>S1220*H1220</f>
        <v>0.17044000000000001</v>
      </c>
      <c r="U1220" s="33"/>
      <c r="V1220" s="33"/>
      <c r="W1220" s="33"/>
      <c r="X1220" s="33"/>
      <c r="Y1220" s="33"/>
      <c r="Z1220" s="33"/>
      <c r="AA1220" s="33"/>
      <c r="AB1220" s="33"/>
      <c r="AC1220" s="33"/>
      <c r="AD1220" s="33"/>
      <c r="AE1220" s="33"/>
      <c r="AR1220" s="160" t="s">
        <v>250</v>
      </c>
      <c r="AT1220" s="160" t="s">
        <v>136</v>
      </c>
      <c r="AU1220" s="160" t="s">
        <v>141</v>
      </c>
      <c r="AY1220" s="18" t="s">
        <v>134</v>
      </c>
      <c r="BE1220" s="161">
        <f>IF(N1220="základní",J1220,0)</f>
        <v>0</v>
      </c>
      <c r="BF1220" s="161">
        <f>IF(N1220="snížená",J1220,0)</f>
        <v>0</v>
      </c>
      <c r="BG1220" s="161">
        <f>IF(N1220="zákl. přenesená",J1220,0)</f>
        <v>0</v>
      </c>
      <c r="BH1220" s="161">
        <f>IF(N1220="sníž. přenesená",J1220,0)</f>
        <v>0</v>
      </c>
      <c r="BI1220" s="161">
        <f>IF(N1220="nulová",J1220,0)</f>
        <v>0</v>
      </c>
      <c r="BJ1220" s="18" t="s">
        <v>141</v>
      </c>
      <c r="BK1220" s="161">
        <f>ROUND(I1220*H1220,2)</f>
        <v>0</v>
      </c>
      <c r="BL1220" s="18" t="s">
        <v>250</v>
      </c>
      <c r="BM1220" s="160" t="s">
        <v>1472</v>
      </c>
    </row>
    <row r="1221" spans="1:65" s="2" customFormat="1" ht="11.25">
      <c r="A1221" s="33"/>
      <c r="B1221" s="34"/>
      <c r="C1221" s="33"/>
      <c r="D1221" s="162" t="s">
        <v>148</v>
      </c>
      <c r="E1221" s="33"/>
      <c r="F1221" s="163" t="s">
        <v>1473</v>
      </c>
      <c r="G1221" s="33"/>
      <c r="H1221" s="33"/>
      <c r="I1221" s="88"/>
      <c r="J1221" s="33"/>
      <c r="K1221" s="33"/>
      <c r="L1221" s="34"/>
      <c r="M1221" s="164"/>
      <c r="N1221" s="165"/>
      <c r="O1221" s="54"/>
      <c r="P1221" s="54"/>
      <c r="Q1221" s="54"/>
      <c r="R1221" s="54"/>
      <c r="S1221" s="54"/>
      <c r="T1221" s="55"/>
      <c r="U1221" s="33"/>
      <c r="V1221" s="33"/>
      <c r="W1221" s="33"/>
      <c r="X1221" s="33"/>
      <c r="Y1221" s="33"/>
      <c r="Z1221" s="33"/>
      <c r="AA1221" s="33"/>
      <c r="AB1221" s="33"/>
      <c r="AC1221" s="33"/>
      <c r="AD1221" s="33"/>
      <c r="AE1221" s="33"/>
      <c r="AT1221" s="18" t="s">
        <v>148</v>
      </c>
      <c r="AU1221" s="18" t="s">
        <v>141</v>
      </c>
    </row>
    <row r="1222" spans="1:65" s="2" customFormat="1" ht="16.5" customHeight="1">
      <c r="A1222" s="33"/>
      <c r="B1222" s="148"/>
      <c r="C1222" s="149" t="s">
        <v>1474</v>
      </c>
      <c r="D1222" s="149" t="s">
        <v>136</v>
      </c>
      <c r="E1222" s="150" t="s">
        <v>1475</v>
      </c>
      <c r="F1222" s="151" t="s">
        <v>1476</v>
      </c>
      <c r="G1222" s="152" t="s">
        <v>183</v>
      </c>
      <c r="H1222" s="153">
        <v>21.305</v>
      </c>
      <c r="I1222" s="154"/>
      <c r="J1222" s="155">
        <f>ROUND(I1222*H1222,2)</f>
        <v>0</v>
      </c>
      <c r="K1222" s="151" t="s">
        <v>146</v>
      </c>
      <c r="L1222" s="34"/>
      <c r="M1222" s="156" t="s">
        <v>3</v>
      </c>
      <c r="N1222" s="157" t="s">
        <v>47</v>
      </c>
      <c r="O1222" s="54"/>
      <c r="P1222" s="158">
        <f>O1222*H1222</f>
        <v>0</v>
      </c>
      <c r="Q1222" s="158">
        <v>0</v>
      </c>
      <c r="R1222" s="158">
        <f>Q1222*H1222</f>
        <v>0</v>
      </c>
      <c r="S1222" s="158">
        <v>1.8E-3</v>
      </c>
      <c r="T1222" s="159">
        <f>S1222*H1222</f>
        <v>3.8349000000000001E-2</v>
      </c>
      <c r="U1222" s="33"/>
      <c r="V1222" s="33"/>
      <c r="W1222" s="33"/>
      <c r="X1222" s="33"/>
      <c r="Y1222" s="33"/>
      <c r="Z1222" s="33"/>
      <c r="AA1222" s="33"/>
      <c r="AB1222" s="33"/>
      <c r="AC1222" s="33"/>
      <c r="AD1222" s="33"/>
      <c r="AE1222" s="33"/>
      <c r="AR1222" s="160" t="s">
        <v>250</v>
      </c>
      <c r="AT1222" s="160" t="s">
        <v>136</v>
      </c>
      <c r="AU1222" s="160" t="s">
        <v>141</v>
      </c>
      <c r="AY1222" s="18" t="s">
        <v>134</v>
      </c>
      <c r="BE1222" s="161">
        <f>IF(N1222="základní",J1222,0)</f>
        <v>0</v>
      </c>
      <c r="BF1222" s="161">
        <f>IF(N1222="snížená",J1222,0)</f>
        <v>0</v>
      </c>
      <c r="BG1222" s="161">
        <f>IF(N1222="zákl. přenesená",J1222,0)</f>
        <v>0</v>
      </c>
      <c r="BH1222" s="161">
        <f>IF(N1222="sníž. přenesená",J1222,0)</f>
        <v>0</v>
      </c>
      <c r="BI1222" s="161">
        <f>IF(N1222="nulová",J1222,0)</f>
        <v>0</v>
      </c>
      <c r="BJ1222" s="18" t="s">
        <v>141</v>
      </c>
      <c r="BK1222" s="161">
        <f>ROUND(I1222*H1222,2)</f>
        <v>0</v>
      </c>
      <c r="BL1222" s="18" t="s">
        <v>250</v>
      </c>
      <c r="BM1222" s="160" t="s">
        <v>1477</v>
      </c>
    </row>
    <row r="1223" spans="1:65" s="2" customFormat="1" ht="19.5">
      <c r="A1223" s="33"/>
      <c r="B1223" s="34"/>
      <c r="C1223" s="33"/>
      <c r="D1223" s="162" t="s">
        <v>148</v>
      </c>
      <c r="E1223" s="33"/>
      <c r="F1223" s="163" t="s">
        <v>1478</v>
      </c>
      <c r="G1223" s="33"/>
      <c r="H1223" s="33"/>
      <c r="I1223" s="88"/>
      <c r="J1223" s="33"/>
      <c r="K1223" s="33"/>
      <c r="L1223" s="34"/>
      <c r="M1223" s="164"/>
      <c r="N1223" s="165"/>
      <c r="O1223" s="54"/>
      <c r="P1223" s="54"/>
      <c r="Q1223" s="54"/>
      <c r="R1223" s="54"/>
      <c r="S1223" s="54"/>
      <c r="T1223" s="55"/>
      <c r="U1223" s="33"/>
      <c r="V1223" s="33"/>
      <c r="W1223" s="33"/>
      <c r="X1223" s="33"/>
      <c r="Y1223" s="33"/>
      <c r="Z1223" s="33"/>
      <c r="AA1223" s="33"/>
      <c r="AB1223" s="33"/>
      <c r="AC1223" s="33"/>
      <c r="AD1223" s="33"/>
      <c r="AE1223" s="33"/>
      <c r="AT1223" s="18" t="s">
        <v>148</v>
      </c>
      <c r="AU1223" s="18" t="s">
        <v>141</v>
      </c>
    </row>
    <row r="1224" spans="1:65" s="15" customFormat="1" ht="11.25">
      <c r="B1224" s="182"/>
      <c r="D1224" s="162" t="s">
        <v>150</v>
      </c>
      <c r="E1224" s="183" t="s">
        <v>3</v>
      </c>
      <c r="F1224" s="184" t="s">
        <v>1046</v>
      </c>
      <c r="H1224" s="183" t="s">
        <v>3</v>
      </c>
      <c r="I1224" s="185"/>
      <c r="L1224" s="182"/>
      <c r="M1224" s="186"/>
      <c r="N1224" s="187"/>
      <c r="O1224" s="187"/>
      <c r="P1224" s="187"/>
      <c r="Q1224" s="187"/>
      <c r="R1224" s="187"/>
      <c r="S1224" s="187"/>
      <c r="T1224" s="188"/>
      <c r="AT1224" s="183" t="s">
        <v>150</v>
      </c>
      <c r="AU1224" s="183" t="s">
        <v>141</v>
      </c>
      <c r="AV1224" s="15" t="s">
        <v>22</v>
      </c>
      <c r="AW1224" s="15" t="s">
        <v>36</v>
      </c>
      <c r="AX1224" s="15" t="s">
        <v>75</v>
      </c>
      <c r="AY1224" s="183" t="s">
        <v>134</v>
      </c>
    </row>
    <row r="1225" spans="1:65" s="13" customFormat="1" ht="11.25">
      <c r="B1225" s="166"/>
      <c r="D1225" s="162" t="s">
        <v>150</v>
      </c>
      <c r="E1225" s="167" t="s">
        <v>3</v>
      </c>
      <c r="F1225" s="168" t="s">
        <v>630</v>
      </c>
      <c r="H1225" s="169">
        <v>23.24</v>
      </c>
      <c r="I1225" s="170"/>
      <c r="L1225" s="166"/>
      <c r="M1225" s="171"/>
      <c r="N1225" s="172"/>
      <c r="O1225" s="172"/>
      <c r="P1225" s="172"/>
      <c r="Q1225" s="172"/>
      <c r="R1225" s="172"/>
      <c r="S1225" s="172"/>
      <c r="T1225" s="173"/>
      <c r="AT1225" s="167" t="s">
        <v>150</v>
      </c>
      <c r="AU1225" s="167" t="s">
        <v>141</v>
      </c>
      <c r="AV1225" s="13" t="s">
        <v>141</v>
      </c>
      <c r="AW1225" s="13" t="s">
        <v>36</v>
      </c>
      <c r="AX1225" s="13" t="s">
        <v>75</v>
      </c>
      <c r="AY1225" s="167" t="s">
        <v>134</v>
      </c>
    </row>
    <row r="1226" spans="1:65" s="13" customFormat="1" ht="11.25">
      <c r="B1226" s="166"/>
      <c r="D1226" s="162" t="s">
        <v>150</v>
      </c>
      <c r="E1226" s="167" t="s">
        <v>3</v>
      </c>
      <c r="F1226" s="168" t="s">
        <v>1047</v>
      </c>
      <c r="H1226" s="169">
        <v>6</v>
      </c>
      <c r="I1226" s="170"/>
      <c r="L1226" s="166"/>
      <c r="M1226" s="171"/>
      <c r="N1226" s="172"/>
      <c r="O1226" s="172"/>
      <c r="P1226" s="172"/>
      <c r="Q1226" s="172"/>
      <c r="R1226" s="172"/>
      <c r="S1226" s="172"/>
      <c r="T1226" s="173"/>
      <c r="AT1226" s="167" t="s">
        <v>150</v>
      </c>
      <c r="AU1226" s="167" t="s">
        <v>141</v>
      </c>
      <c r="AV1226" s="13" t="s">
        <v>141</v>
      </c>
      <c r="AW1226" s="13" t="s">
        <v>36</v>
      </c>
      <c r="AX1226" s="13" t="s">
        <v>75</v>
      </c>
      <c r="AY1226" s="167" t="s">
        <v>134</v>
      </c>
    </row>
    <row r="1227" spans="1:65" s="13" customFormat="1" ht="11.25">
      <c r="B1227" s="166"/>
      <c r="D1227" s="162" t="s">
        <v>150</v>
      </c>
      <c r="E1227" s="167" t="s">
        <v>3</v>
      </c>
      <c r="F1227" s="168" t="s">
        <v>632</v>
      </c>
      <c r="H1227" s="169">
        <v>-7.9349999999999996</v>
      </c>
      <c r="I1227" s="170"/>
      <c r="L1227" s="166"/>
      <c r="M1227" s="171"/>
      <c r="N1227" s="172"/>
      <c r="O1227" s="172"/>
      <c r="P1227" s="172"/>
      <c r="Q1227" s="172"/>
      <c r="R1227" s="172"/>
      <c r="S1227" s="172"/>
      <c r="T1227" s="173"/>
      <c r="AT1227" s="167" t="s">
        <v>150</v>
      </c>
      <c r="AU1227" s="167" t="s">
        <v>141</v>
      </c>
      <c r="AV1227" s="13" t="s">
        <v>141</v>
      </c>
      <c r="AW1227" s="13" t="s">
        <v>36</v>
      </c>
      <c r="AX1227" s="13" t="s">
        <v>75</v>
      </c>
      <c r="AY1227" s="167" t="s">
        <v>134</v>
      </c>
    </row>
    <row r="1228" spans="1:65" s="14" customFormat="1" ht="11.25">
      <c r="B1228" s="174"/>
      <c r="D1228" s="162" t="s">
        <v>150</v>
      </c>
      <c r="E1228" s="175" t="s">
        <v>3</v>
      </c>
      <c r="F1228" s="176" t="s">
        <v>154</v>
      </c>
      <c r="H1228" s="177">
        <v>21.305</v>
      </c>
      <c r="I1228" s="178"/>
      <c r="L1228" s="174"/>
      <c r="M1228" s="179"/>
      <c r="N1228" s="180"/>
      <c r="O1228" s="180"/>
      <c r="P1228" s="180"/>
      <c r="Q1228" s="180"/>
      <c r="R1228" s="180"/>
      <c r="S1228" s="180"/>
      <c r="T1228" s="181"/>
      <c r="AT1228" s="175" t="s">
        <v>150</v>
      </c>
      <c r="AU1228" s="175" t="s">
        <v>141</v>
      </c>
      <c r="AV1228" s="14" t="s">
        <v>140</v>
      </c>
      <c r="AW1228" s="14" t="s">
        <v>36</v>
      </c>
      <c r="AX1228" s="14" t="s">
        <v>22</v>
      </c>
      <c r="AY1228" s="175" t="s">
        <v>134</v>
      </c>
    </row>
    <row r="1229" spans="1:65" s="2" customFormat="1" ht="16.5" customHeight="1">
      <c r="A1229" s="33"/>
      <c r="B1229" s="148"/>
      <c r="C1229" s="149" t="s">
        <v>1479</v>
      </c>
      <c r="D1229" s="149" t="s">
        <v>136</v>
      </c>
      <c r="E1229" s="150" t="s">
        <v>1480</v>
      </c>
      <c r="F1229" s="151" t="s">
        <v>1481</v>
      </c>
      <c r="G1229" s="152" t="s">
        <v>183</v>
      </c>
      <c r="H1229" s="153">
        <v>71.048000000000002</v>
      </c>
      <c r="I1229" s="154"/>
      <c r="J1229" s="155">
        <f>ROUND(I1229*H1229,2)</f>
        <v>0</v>
      </c>
      <c r="K1229" s="151" t="s">
        <v>3</v>
      </c>
      <c r="L1229" s="34"/>
      <c r="M1229" s="156" t="s">
        <v>3</v>
      </c>
      <c r="N1229" s="157" t="s">
        <v>47</v>
      </c>
      <c r="O1229" s="54"/>
      <c r="P1229" s="158">
        <f>O1229*H1229</f>
        <v>0</v>
      </c>
      <c r="Q1229" s="158">
        <v>0</v>
      </c>
      <c r="R1229" s="158">
        <f>Q1229*H1229</f>
        <v>0</v>
      </c>
      <c r="S1229" s="158">
        <v>1.12E-2</v>
      </c>
      <c r="T1229" s="159">
        <f>S1229*H1229</f>
        <v>0.79573760000000004</v>
      </c>
      <c r="U1229" s="33"/>
      <c r="V1229" s="33"/>
      <c r="W1229" s="33"/>
      <c r="X1229" s="33"/>
      <c r="Y1229" s="33"/>
      <c r="Z1229" s="33"/>
      <c r="AA1229" s="33"/>
      <c r="AB1229" s="33"/>
      <c r="AC1229" s="33"/>
      <c r="AD1229" s="33"/>
      <c r="AE1229" s="33"/>
      <c r="AR1229" s="160" t="s">
        <v>250</v>
      </c>
      <c r="AT1229" s="160" t="s">
        <v>136</v>
      </c>
      <c r="AU1229" s="160" t="s">
        <v>141</v>
      </c>
      <c r="AY1229" s="18" t="s">
        <v>134</v>
      </c>
      <c r="BE1229" s="161">
        <f>IF(N1229="základní",J1229,0)</f>
        <v>0</v>
      </c>
      <c r="BF1229" s="161">
        <f>IF(N1229="snížená",J1229,0)</f>
        <v>0</v>
      </c>
      <c r="BG1229" s="161">
        <f>IF(N1229="zákl. přenesená",J1229,0)</f>
        <v>0</v>
      </c>
      <c r="BH1229" s="161">
        <f>IF(N1229="sníž. přenesená",J1229,0)</f>
        <v>0</v>
      </c>
      <c r="BI1229" s="161">
        <f>IF(N1229="nulová",J1229,0)</f>
        <v>0</v>
      </c>
      <c r="BJ1229" s="18" t="s">
        <v>141</v>
      </c>
      <c r="BK1229" s="161">
        <f>ROUND(I1229*H1229,2)</f>
        <v>0</v>
      </c>
      <c r="BL1229" s="18" t="s">
        <v>250</v>
      </c>
      <c r="BM1229" s="160" t="s">
        <v>1482</v>
      </c>
    </row>
    <row r="1230" spans="1:65" s="15" customFormat="1" ht="11.25">
      <c r="B1230" s="182"/>
      <c r="D1230" s="162" t="s">
        <v>150</v>
      </c>
      <c r="E1230" s="183" t="s">
        <v>3</v>
      </c>
      <c r="F1230" s="184" t="s">
        <v>1087</v>
      </c>
      <c r="H1230" s="183" t="s">
        <v>3</v>
      </c>
      <c r="I1230" s="185"/>
      <c r="L1230" s="182"/>
      <c r="M1230" s="186"/>
      <c r="N1230" s="187"/>
      <c r="O1230" s="187"/>
      <c r="P1230" s="187"/>
      <c r="Q1230" s="187"/>
      <c r="R1230" s="187"/>
      <c r="S1230" s="187"/>
      <c r="T1230" s="188"/>
      <c r="AT1230" s="183" t="s">
        <v>150</v>
      </c>
      <c r="AU1230" s="183" t="s">
        <v>141</v>
      </c>
      <c r="AV1230" s="15" t="s">
        <v>22</v>
      </c>
      <c r="AW1230" s="15" t="s">
        <v>36</v>
      </c>
      <c r="AX1230" s="15" t="s">
        <v>75</v>
      </c>
      <c r="AY1230" s="183" t="s">
        <v>134</v>
      </c>
    </row>
    <row r="1231" spans="1:65" s="13" customFormat="1" ht="11.25">
      <c r="B1231" s="166"/>
      <c r="D1231" s="162" t="s">
        <v>150</v>
      </c>
      <c r="E1231" s="167" t="s">
        <v>3</v>
      </c>
      <c r="F1231" s="168" t="s">
        <v>1088</v>
      </c>
      <c r="H1231" s="169">
        <v>15.705</v>
      </c>
      <c r="I1231" s="170"/>
      <c r="L1231" s="166"/>
      <c r="M1231" s="171"/>
      <c r="N1231" s="172"/>
      <c r="O1231" s="172"/>
      <c r="P1231" s="172"/>
      <c r="Q1231" s="172"/>
      <c r="R1231" s="172"/>
      <c r="S1231" s="172"/>
      <c r="T1231" s="173"/>
      <c r="AT1231" s="167" t="s">
        <v>150</v>
      </c>
      <c r="AU1231" s="167" t="s">
        <v>141</v>
      </c>
      <c r="AV1231" s="13" t="s">
        <v>141</v>
      </c>
      <c r="AW1231" s="13" t="s">
        <v>36</v>
      </c>
      <c r="AX1231" s="13" t="s">
        <v>75</v>
      </c>
      <c r="AY1231" s="167" t="s">
        <v>134</v>
      </c>
    </row>
    <row r="1232" spans="1:65" s="13" customFormat="1" ht="11.25">
      <c r="B1232" s="166"/>
      <c r="D1232" s="162" t="s">
        <v>150</v>
      </c>
      <c r="E1232" s="167" t="s">
        <v>3</v>
      </c>
      <c r="F1232" s="168" t="s">
        <v>1089</v>
      </c>
      <c r="H1232" s="169">
        <v>12.51</v>
      </c>
      <c r="I1232" s="170"/>
      <c r="L1232" s="166"/>
      <c r="M1232" s="171"/>
      <c r="N1232" s="172"/>
      <c r="O1232" s="172"/>
      <c r="P1232" s="172"/>
      <c r="Q1232" s="172"/>
      <c r="R1232" s="172"/>
      <c r="S1232" s="172"/>
      <c r="T1232" s="173"/>
      <c r="AT1232" s="167" t="s">
        <v>150</v>
      </c>
      <c r="AU1232" s="167" t="s">
        <v>141</v>
      </c>
      <c r="AV1232" s="13" t="s">
        <v>141</v>
      </c>
      <c r="AW1232" s="13" t="s">
        <v>36</v>
      </c>
      <c r="AX1232" s="13" t="s">
        <v>75</v>
      </c>
      <c r="AY1232" s="167" t="s">
        <v>134</v>
      </c>
    </row>
    <row r="1233" spans="1:65" s="13" customFormat="1" ht="11.25">
      <c r="B1233" s="166"/>
      <c r="D1233" s="162" t="s">
        <v>150</v>
      </c>
      <c r="E1233" s="167" t="s">
        <v>3</v>
      </c>
      <c r="F1233" s="168" t="s">
        <v>1090</v>
      </c>
      <c r="H1233" s="169">
        <v>1.875</v>
      </c>
      <c r="I1233" s="170"/>
      <c r="L1233" s="166"/>
      <c r="M1233" s="171"/>
      <c r="N1233" s="172"/>
      <c r="O1233" s="172"/>
      <c r="P1233" s="172"/>
      <c r="Q1233" s="172"/>
      <c r="R1233" s="172"/>
      <c r="S1233" s="172"/>
      <c r="T1233" s="173"/>
      <c r="AT1233" s="167" t="s">
        <v>150</v>
      </c>
      <c r="AU1233" s="167" t="s">
        <v>141</v>
      </c>
      <c r="AV1233" s="13" t="s">
        <v>141</v>
      </c>
      <c r="AW1233" s="13" t="s">
        <v>36</v>
      </c>
      <c r="AX1233" s="13" t="s">
        <v>75</v>
      </c>
      <c r="AY1233" s="167" t="s">
        <v>134</v>
      </c>
    </row>
    <row r="1234" spans="1:65" s="13" customFormat="1" ht="11.25">
      <c r="B1234" s="166"/>
      <c r="D1234" s="162" t="s">
        <v>150</v>
      </c>
      <c r="E1234" s="167" t="s">
        <v>3</v>
      </c>
      <c r="F1234" s="168" t="s">
        <v>1091</v>
      </c>
      <c r="H1234" s="169">
        <v>4.1479999999999997</v>
      </c>
      <c r="I1234" s="170"/>
      <c r="L1234" s="166"/>
      <c r="M1234" s="171"/>
      <c r="N1234" s="172"/>
      <c r="O1234" s="172"/>
      <c r="P1234" s="172"/>
      <c r="Q1234" s="172"/>
      <c r="R1234" s="172"/>
      <c r="S1234" s="172"/>
      <c r="T1234" s="173"/>
      <c r="AT1234" s="167" t="s">
        <v>150</v>
      </c>
      <c r="AU1234" s="167" t="s">
        <v>141</v>
      </c>
      <c r="AV1234" s="13" t="s">
        <v>141</v>
      </c>
      <c r="AW1234" s="13" t="s">
        <v>36</v>
      </c>
      <c r="AX1234" s="13" t="s">
        <v>75</v>
      </c>
      <c r="AY1234" s="167" t="s">
        <v>134</v>
      </c>
    </row>
    <row r="1235" spans="1:65" s="13" customFormat="1" ht="11.25">
      <c r="B1235" s="166"/>
      <c r="D1235" s="162" t="s">
        <v>150</v>
      </c>
      <c r="E1235" s="167" t="s">
        <v>3</v>
      </c>
      <c r="F1235" s="168" t="s">
        <v>1092</v>
      </c>
      <c r="H1235" s="169">
        <v>6.6</v>
      </c>
      <c r="I1235" s="170"/>
      <c r="L1235" s="166"/>
      <c r="M1235" s="171"/>
      <c r="N1235" s="172"/>
      <c r="O1235" s="172"/>
      <c r="P1235" s="172"/>
      <c r="Q1235" s="172"/>
      <c r="R1235" s="172"/>
      <c r="S1235" s="172"/>
      <c r="T1235" s="173"/>
      <c r="AT1235" s="167" t="s">
        <v>150</v>
      </c>
      <c r="AU1235" s="167" t="s">
        <v>141</v>
      </c>
      <c r="AV1235" s="13" t="s">
        <v>141</v>
      </c>
      <c r="AW1235" s="13" t="s">
        <v>36</v>
      </c>
      <c r="AX1235" s="13" t="s">
        <v>75</v>
      </c>
      <c r="AY1235" s="167" t="s">
        <v>134</v>
      </c>
    </row>
    <row r="1236" spans="1:65" s="13" customFormat="1" ht="11.25">
      <c r="B1236" s="166"/>
      <c r="D1236" s="162" t="s">
        <v>150</v>
      </c>
      <c r="E1236" s="167" t="s">
        <v>3</v>
      </c>
      <c r="F1236" s="168" t="s">
        <v>1093</v>
      </c>
      <c r="H1236" s="169">
        <v>7.21</v>
      </c>
      <c r="I1236" s="170"/>
      <c r="L1236" s="166"/>
      <c r="M1236" s="171"/>
      <c r="N1236" s="172"/>
      <c r="O1236" s="172"/>
      <c r="P1236" s="172"/>
      <c r="Q1236" s="172"/>
      <c r="R1236" s="172"/>
      <c r="S1236" s="172"/>
      <c r="T1236" s="173"/>
      <c r="AT1236" s="167" t="s">
        <v>150</v>
      </c>
      <c r="AU1236" s="167" t="s">
        <v>141</v>
      </c>
      <c r="AV1236" s="13" t="s">
        <v>141</v>
      </c>
      <c r="AW1236" s="13" t="s">
        <v>36</v>
      </c>
      <c r="AX1236" s="13" t="s">
        <v>75</v>
      </c>
      <c r="AY1236" s="167" t="s">
        <v>134</v>
      </c>
    </row>
    <row r="1237" spans="1:65" s="13" customFormat="1" ht="11.25">
      <c r="B1237" s="166"/>
      <c r="D1237" s="162" t="s">
        <v>150</v>
      </c>
      <c r="E1237" s="167" t="s">
        <v>3</v>
      </c>
      <c r="F1237" s="168" t="s">
        <v>1094</v>
      </c>
      <c r="H1237" s="169">
        <v>23</v>
      </c>
      <c r="I1237" s="170"/>
      <c r="L1237" s="166"/>
      <c r="M1237" s="171"/>
      <c r="N1237" s="172"/>
      <c r="O1237" s="172"/>
      <c r="P1237" s="172"/>
      <c r="Q1237" s="172"/>
      <c r="R1237" s="172"/>
      <c r="S1237" s="172"/>
      <c r="T1237" s="173"/>
      <c r="AT1237" s="167" t="s">
        <v>150</v>
      </c>
      <c r="AU1237" s="167" t="s">
        <v>141</v>
      </c>
      <c r="AV1237" s="13" t="s">
        <v>141</v>
      </c>
      <c r="AW1237" s="13" t="s">
        <v>36</v>
      </c>
      <c r="AX1237" s="13" t="s">
        <v>75</v>
      </c>
      <c r="AY1237" s="167" t="s">
        <v>134</v>
      </c>
    </row>
    <row r="1238" spans="1:65" s="14" customFormat="1" ht="11.25">
      <c r="B1238" s="174"/>
      <c r="D1238" s="162" t="s">
        <v>150</v>
      </c>
      <c r="E1238" s="175" t="s">
        <v>3</v>
      </c>
      <c r="F1238" s="176" t="s">
        <v>154</v>
      </c>
      <c r="H1238" s="177">
        <v>71.048000000000002</v>
      </c>
      <c r="I1238" s="178"/>
      <c r="L1238" s="174"/>
      <c r="M1238" s="179"/>
      <c r="N1238" s="180"/>
      <c r="O1238" s="180"/>
      <c r="P1238" s="180"/>
      <c r="Q1238" s="180"/>
      <c r="R1238" s="180"/>
      <c r="S1238" s="180"/>
      <c r="T1238" s="181"/>
      <c r="AT1238" s="175" t="s">
        <v>150</v>
      </c>
      <c r="AU1238" s="175" t="s">
        <v>141</v>
      </c>
      <c r="AV1238" s="14" t="s">
        <v>140</v>
      </c>
      <c r="AW1238" s="14" t="s">
        <v>36</v>
      </c>
      <c r="AX1238" s="14" t="s">
        <v>22</v>
      </c>
      <c r="AY1238" s="175" t="s">
        <v>134</v>
      </c>
    </row>
    <row r="1239" spans="1:65" s="2" customFormat="1" ht="16.5" customHeight="1">
      <c r="A1239" s="33"/>
      <c r="B1239" s="148"/>
      <c r="C1239" s="149" t="s">
        <v>1483</v>
      </c>
      <c r="D1239" s="149" t="s">
        <v>136</v>
      </c>
      <c r="E1239" s="150" t="s">
        <v>1484</v>
      </c>
      <c r="F1239" s="151" t="s">
        <v>1485</v>
      </c>
      <c r="G1239" s="152" t="s">
        <v>183</v>
      </c>
      <c r="H1239" s="153">
        <v>71.048000000000002</v>
      </c>
      <c r="I1239" s="154"/>
      <c r="J1239" s="155">
        <f>ROUND(I1239*H1239,2)</f>
        <v>0</v>
      </c>
      <c r="K1239" s="151" t="s">
        <v>3</v>
      </c>
      <c r="L1239" s="34"/>
      <c r="M1239" s="156" t="s">
        <v>3</v>
      </c>
      <c r="N1239" s="157" t="s">
        <v>47</v>
      </c>
      <c r="O1239" s="54"/>
      <c r="P1239" s="158">
        <f>O1239*H1239</f>
        <v>0</v>
      </c>
      <c r="Q1239" s="158">
        <v>0</v>
      </c>
      <c r="R1239" s="158">
        <f>Q1239*H1239</f>
        <v>0</v>
      </c>
      <c r="S1239" s="158">
        <v>1.4E-3</v>
      </c>
      <c r="T1239" s="159">
        <f>S1239*H1239</f>
        <v>9.9467200000000006E-2</v>
      </c>
      <c r="U1239" s="33"/>
      <c r="V1239" s="33"/>
      <c r="W1239" s="33"/>
      <c r="X1239" s="33"/>
      <c r="Y1239" s="33"/>
      <c r="Z1239" s="33"/>
      <c r="AA1239" s="33"/>
      <c r="AB1239" s="33"/>
      <c r="AC1239" s="33"/>
      <c r="AD1239" s="33"/>
      <c r="AE1239" s="33"/>
      <c r="AR1239" s="160" t="s">
        <v>250</v>
      </c>
      <c r="AT1239" s="160" t="s">
        <v>136</v>
      </c>
      <c r="AU1239" s="160" t="s">
        <v>141</v>
      </c>
      <c r="AY1239" s="18" t="s">
        <v>134</v>
      </c>
      <c r="BE1239" s="161">
        <f>IF(N1239="základní",J1239,0)</f>
        <v>0</v>
      </c>
      <c r="BF1239" s="161">
        <f>IF(N1239="snížená",J1239,0)</f>
        <v>0</v>
      </c>
      <c r="BG1239" s="161">
        <f>IF(N1239="zákl. přenesená",J1239,0)</f>
        <v>0</v>
      </c>
      <c r="BH1239" s="161">
        <f>IF(N1239="sníž. přenesená",J1239,0)</f>
        <v>0</v>
      </c>
      <c r="BI1239" s="161">
        <f>IF(N1239="nulová",J1239,0)</f>
        <v>0</v>
      </c>
      <c r="BJ1239" s="18" t="s">
        <v>141</v>
      </c>
      <c r="BK1239" s="161">
        <f>ROUND(I1239*H1239,2)</f>
        <v>0</v>
      </c>
      <c r="BL1239" s="18" t="s">
        <v>250</v>
      </c>
      <c r="BM1239" s="160" t="s">
        <v>1486</v>
      </c>
    </row>
    <row r="1240" spans="1:65" s="15" customFormat="1" ht="11.25">
      <c r="B1240" s="182"/>
      <c r="D1240" s="162" t="s">
        <v>150</v>
      </c>
      <c r="E1240" s="183" t="s">
        <v>3</v>
      </c>
      <c r="F1240" s="184" t="s">
        <v>1087</v>
      </c>
      <c r="H1240" s="183" t="s">
        <v>3</v>
      </c>
      <c r="I1240" s="185"/>
      <c r="L1240" s="182"/>
      <c r="M1240" s="186"/>
      <c r="N1240" s="187"/>
      <c r="O1240" s="187"/>
      <c r="P1240" s="187"/>
      <c r="Q1240" s="187"/>
      <c r="R1240" s="187"/>
      <c r="S1240" s="187"/>
      <c r="T1240" s="188"/>
      <c r="AT1240" s="183" t="s">
        <v>150</v>
      </c>
      <c r="AU1240" s="183" t="s">
        <v>141</v>
      </c>
      <c r="AV1240" s="15" t="s">
        <v>22</v>
      </c>
      <c r="AW1240" s="15" t="s">
        <v>36</v>
      </c>
      <c r="AX1240" s="15" t="s">
        <v>75</v>
      </c>
      <c r="AY1240" s="183" t="s">
        <v>134</v>
      </c>
    </row>
    <row r="1241" spans="1:65" s="13" customFormat="1" ht="11.25">
      <c r="B1241" s="166"/>
      <c r="D1241" s="162" t="s">
        <v>150</v>
      </c>
      <c r="E1241" s="167" t="s">
        <v>3</v>
      </c>
      <c r="F1241" s="168" t="s">
        <v>1088</v>
      </c>
      <c r="H1241" s="169">
        <v>15.705</v>
      </c>
      <c r="I1241" s="170"/>
      <c r="L1241" s="166"/>
      <c r="M1241" s="171"/>
      <c r="N1241" s="172"/>
      <c r="O1241" s="172"/>
      <c r="P1241" s="172"/>
      <c r="Q1241" s="172"/>
      <c r="R1241" s="172"/>
      <c r="S1241" s="172"/>
      <c r="T1241" s="173"/>
      <c r="AT1241" s="167" t="s">
        <v>150</v>
      </c>
      <c r="AU1241" s="167" t="s">
        <v>141</v>
      </c>
      <c r="AV1241" s="13" t="s">
        <v>141</v>
      </c>
      <c r="AW1241" s="13" t="s">
        <v>36</v>
      </c>
      <c r="AX1241" s="13" t="s">
        <v>75</v>
      </c>
      <c r="AY1241" s="167" t="s">
        <v>134</v>
      </c>
    </row>
    <row r="1242" spans="1:65" s="13" customFormat="1" ht="11.25">
      <c r="B1242" s="166"/>
      <c r="D1242" s="162" t="s">
        <v>150</v>
      </c>
      <c r="E1242" s="167" t="s">
        <v>3</v>
      </c>
      <c r="F1242" s="168" t="s">
        <v>1089</v>
      </c>
      <c r="H1242" s="169">
        <v>12.51</v>
      </c>
      <c r="I1242" s="170"/>
      <c r="L1242" s="166"/>
      <c r="M1242" s="171"/>
      <c r="N1242" s="172"/>
      <c r="O1242" s="172"/>
      <c r="P1242" s="172"/>
      <c r="Q1242" s="172"/>
      <c r="R1242" s="172"/>
      <c r="S1242" s="172"/>
      <c r="T1242" s="173"/>
      <c r="AT1242" s="167" t="s">
        <v>150</v>
      </c>
      <c r="AU1242" s="167" t="s">
        <v>141</v>
      </c>
      <c r="AV1242" s="13" t="s">
        <v>141</v>
      </c>
      <c r="AW1242" s="13" t="s">
        <v>36</v>
      </c>
      <c r="AX1242" s="13" t="s">
        <v>75</v>
      </c>
      <c r="AY1242" s="167" t="s">
        <v>134</v>
      </c>
    </row>
    <row r="1243" spans="1:65" s="13" customFormat="1" ht="11.25">
      <c r="B1243" s="166"/>
      <c r="D1243" s="162" t="s">
        <v>150</v>
      </c>
      <c r="E1243" s="167" t="s">
        <v>3</v>
      </c>
      <c r="F1243" s="168" t="s">
        <v>1090</v>
      </c>
      <c r="H1243" s="169">
        <v>1.875</v>
      </c>
      <c r="I1243" s="170"/>
      <c r="L1243" s="166"/>
      <c r="M1243" s="171"/>
      <c r="N1243" s="172"/>
      <c r="O1243" s="172"/>
      <c r="P1243" s="172"/>
      <c r="Q1243" s="172"/>
      <c r="R1243" s="172"/>
      <c r="S1243" s="172"/>
      <c r="T1243" s="173"/>
      <c r="AT1243" s="167" t="s">
        <v>150</v>
      </c>
      <c r="AU1243" s="167" t="s">
        <v>141</v>
      </c>
      <c r="AV1243" s="13" t="s">
        <v>141</v>
      </c>
      <c r="AW1243" s="13" t="s">
        <v>36</v>
      </c>
      <c r="AX1243" s="13" t="s">
        <v>75</v>
      </c>
      <c r="AY1243" s="167" t="s">
        <v>134</v>
      </c>
    </row>
    <row r="1244" spans="1:65" s="13" customFormat="1" ht="11.25">
      <c r="B1244" s="166"/>
      <c r="D1244" s="162" t="s">
        <v>150</v>
      </c>
      <c r="E1244" s="167" t="s">
        <v>3</v>
      </c>
      <c r="F1244" s="168" t="s">
        <v>1091</v>
      </c>
      <c r="H1244" s="169">
        <v>4.1479999999999997</v>
      </c>
      <c r="I1244" s="170"/>
      <c r="L1244" s="166"/>
      <c r="M1244" s="171"/>
      <c r="N1244" s="172"/>
      <c r="O1244" s="172"/>
      <c r="P1244" s="172"/>
      <c r="Q1244" s="172"/>
      <c r="R1244" s="172"/>
      <c r="S1244" s="172"/>
      <c r="T1244" s="173"/>
      <c r="AT1244" s="167" t="s">
        <v>150</v>
      </c>
      <c r="AU1244" s="167" t="s">
        <v>141</v>
      </c>
      <c r="AV1244" s="13" t="s">
        <v>141</v>
      </c>
      <c r="AW1244" s="13" t="s">
        <v>36</v>
      </c>
      <c r="AX1244" s="13" t="s">
        <v>75</v>
      </c>
      <c r="AY1244" s="167" t="s">
        <v>134</v>
      </c>
    </row>
    <row r="1245" spans="1:65" s="13" customFormat="1" ht="11.25">
      <c r="B1245" s="166"/>
      <c r="D1245" s="162" t="s">
        <v>150</v>
      </c>
      <c r="E1245" s="167" t="s">
        <v>3</v>
      </c>
      <c r="F1245" s="168" t="s">
        <v>1092</v>
      </c>
      <c r="H1245" s="169">
        <v>6.6</v>
      </c>
      <c r="I1245" s="170"/>
      <c r="L1245" s="166"/>
      <c r="M1245" s="171"/>
      <c r="N1245" s="172"/>
      <c r="O1245" s="172"/>
      <c r="P1245" s="172"/>
      <c r="Q1245" s="172"/>
      <c r="R1245" s="172"/>
      <c r="S1245" s="172"/>
      <c r="T1245" s="173"/>
      <c r="AT1245" s="167" t="s">
        <v>150</v>
      </c>
      <c r="AU1245" s="167" t="s">
        <v>141</v>
      </c>
      <c r="AV1245" s="13" t="s">
        <v>141</v>
      </c>
      <c r="AW1245" s="13" t="s">
        <v>36</v>
      </c>
      <c r="AX1245" s="13" t="s">
        <v>75</v>
      </c>
      <c r="AY1245" s="167" t="s">
        <v>134</v>
      </c>
    </row>
    <row r="1246" spans="1:65" s="13" customFormat="1" ht="11.25">
      <c r="B1246" s="166"/>
      <c r="D1246" s="162" t="s">
        <v>150</v>
      </c>
      <c r="E1246" s="167" t="s">
        <v>3</v>
      </c>
      <c r="F1246" s="168" t="s">
        <v>1093</v>
      </c>
      <c r="H1246" s="169">
        <v>7.21</v>
      </c>
      <c r="I1246" s="170"/>
      <c r="L1246" s="166"/>
      <c r="M1246" s="171"/>
      <c r="N1246" s="172"/>
      <c r="O1246" s="172"/>
      <c r="P1246" s="172"/>
      <c r="Q1246" s="172"/>
      <c r="R1246" s="172"/>
      <c r="S1246" s="172"/>
      <c r="T1246" s="173"/>
      <c r="AT1246" s="167" t="s">
        <v>150</v>
      </c>
      <c r="AU1246" s="167" t="s">
        <v>141</v>
      </c>
      <c r="AV1246" s="13" t="s">
        <v>141</v>
      </c>
      <c r="AW1246" s="13" t="s">
        <v>36</v>
      </c>
      <c r="AX1246" s="13" t="s">
        <v>75</v>
      </c>
      <c r="AY1246" s="167" t="s">
        <v>134</v>
      </c>
    </row>
    <row r="1247" spans="1:65" s="13" customFormat="1" ht="11.25">
      <c r="B1247" s="166"/>
      <c r="D1247" s="162" t="s">
        <v>150</v>
      </c>
      <c r="E1247" s="167" t="s">
        <v>3</v>
      </c>
      <c r="F1247" s="168" t="s">
        <v>1094</v>
      </c>
      <c r="H1247" s="169">
        <v>23</v>
      </c>
      <c r="I1247" s="170"/>
      <c r="L1247" s="166"/>
      <c r="M1247" s="171"/>
      <c r="N1247" s="172"/>
      <c r="O1247" s="172"/>
      <c r="P1247" s="172"/>
      <c r="Q1247" s="172"/>
      <c r="R1247" s="172"/>
      <c r="S1247" s="172"/>
      <c r="T1247" s="173"/>
      <c r="AT1247" s="167" t="s">
        <v>150</v>
      </c>
      <c r="AU1247" s="167" t="s">
        <v>141</v>
      </c>
      <c r="AV1247" s="13" t="s">
        <v>141</v>
      </c>
      <c r="AW1247" s="13" t="s">
        <v>36</v>
      </c>
      <c r="AX1247" s="13" t="s">
        <v>75</v>
      </c>
      <c r="AY1247" s="167" t="s">
        <v>134</v>
      </c>
    </row>
    <row r="1248" spans="1:65" s="14" customFormat="1" ht="11.25">
      <c r="B1248" s="174"/>
      <c r="D1248" s="162" t="s">
        <v>150</v>
      </c>
      <c r="E1248" s="175" t="s">
        <v>3</v>
      </c>
      <c r="F1248" s="176" t="s">
        <v>154</v>
      </c>
      <c r="H1248" s="177">
        <v>71.048000000000002</v>
      </c>
      <c r="I1248" s="178"/>
      <c r="L1248" s="174"/>
      <c r="M1248" s="179"/>
      <c r="N1248" s="180"/>
      <c r="O1248" s="180"/>
      <c r="P1248" s="180"/>
      <c r="Q1248" s="180"/>
      <c r="R1248" s="180"/>
      <c r="S1248" s="180"/>
      <c r="T1248" s="181"/>
      <c r="AT1248" s="175" t="s">
        <v>150</v>
      </c>
      <c r="AU1248" s="175" t="s">
        <v>141</v>
      </c>
      <c r="AV1248" s="14" t="s">
        <v>140</v>
      </c>
      <c r="AW1248" s="14" t="s">
        <v>36</v>
      </c>
      <c r="AX1248" s="14" t="s">
        <v>22</v>
      </c>
      <c r="AY1248" s="175" t="s">
        <v>134</v>
      </c>
    </row>
    <row r="1249" spans="1:65" s="2" customFormat="1" ht="16.5" customHeight="1">
      <c r="A1249" s="33"/>
      <c r="B1249" s="148"/>
      <c r="C1249" s="149" t="s">
        <v>1487</v>
      </c>
      <c r="D1249" s="149" t="s">
        <v>136</v>
      </c>
      <c r="E1249" s="150" t="s">
        <v>1488</v>
      </c>
      <c r="F1249" s="151" t="s">
        <v>1489</v>
      </c>
      <c r="G1249" s="152" t="s">
        <v>183</v>
      </c>
      <c r="H1249" s="153">
        <v>71.048000000000002</v>
      </c>
      <c r="I1249" s="154"/>
      <c r="J1249" s="155">
        <f>ROUND(I1249*H1249,2)</f>
        <v>0</v>
      </c>
      <c r="K1249" s="151" t="s">
        <v>146</v>
      </c>
      <c r="L1249" s="34"/>
      <c r="M1249" s="156" t="s">
        <v>3</v>
      </c>
      <c r="N1249" s="157" t="s">
        <v>47</v>
      </c>
      <c r="O1249" s="54"/>
      <c r="P1249" s="158">
        <f>O1249*H1249</f>
        <v>0</v>
      </c>
      <c r="Q1249" s="158">
        <v>0</v>
      </c>
      <c r="R1249" s="158">
        <f>Q1249*H1249</f>
        <v>0</v>
      </c>
      <c r="S1249" s="158">
        <v>0.03</v>
      </c>
      <c r="T1249" s="159">
        <f>S1249*H1249</f>
        <v>2.13144</v>
      </c>
      <c r="U1249" s="33"/>
      <c r="V1249" s="33"/>
      <c r="W1249" s="33"/>
      <c r="X1249" s="33"/>
      <c r="Y1249" s="33"/>
      <c r="Z1249" s="33"/>
      <c r="AA1249" s="33"/>
      <c r="AB1249" s="33"/>
      <c r="AC1249" s="33"/>
      <c r="AD1249" s="33"/>
      <c r="AE1249" s="33"/>
      <c r="AR1249" s="160" t="s">
        <v>250</v>
      </c>
      <c r="AT1249" s="160" t="s">
        <v>136</v>
      </c>
      <c r="AU1249" s="160" t="s">
        <v>141</v>
      </c>
      <c r="AY1249" s="18" t="s">
        <v>134</v>
      </c>
      <c r="BE1249" s="161">
        <f>IF(N1249="základní",J1249,0)</f>
        <v>0</v>
      </c>
      <c r="BF1249" s="161">
        <f>IF(N1249="snížená",J1249,0)</f>
        <v>0</v>
      </c>
      <c r="BG1249" s="161">
        <f>IF(N1249="zákl. přenesená",J1249,0)</f>
        <v>0</v>
      </c>
      <c r="BH1249" s="161">
        <f>IF(N1249="sníž. přenesená",J1249,0)</f>
        <v>0</v>
      </c>
      <c r="BI1249" s="161">
        <f>IF(N1249="nulová",J1249,0)</f>
        <v>0</v>
      </c>
      <c r="BJ1249" s="18" t="s">
        <v>141</v>
      </c>
      <c r="BK1249" s="161">
        <f>ROUND(I1249*H1249,2)</f>
        <v>0</v>
      </c>
      <c r="BL1249" s="18" t="s">
        <v>250</v>
      </c>
      <c r="BM1249" s="160" t="s">
        <v>1490</v>
      </c>
    </row>
    <row r="1250" spans="1:65" s="2" customFormat="1" ht="11.25">
      <c r="A1250" s="33"/>
      <c r="B1250" s="34"/>
      <c r="C1250" s="33"/>
      <c r="D1250" s="162" t="s">
        <v>148</v>
      </c>
      <c r="E1250" s="33"/>
      <c r="F1250" s="163" t="s">
        <v>1491</v>
      </c>
      <c r="G1250" s="33"/>
      <c r="H1250" s="33"/>
      <c r="I1250" s="88"/>
      <c r="J1250" s="33"/>
      <c r="K1250" s="33"/>
      <c r="L1250" s="34"/>
      <c r="M1250" s="164"/>
      <c r="N1250" s="165"/>
      <c r="O1250" s="54"/>
      <c r="P1250" s="54"/>
      <c r="Q1250" s="54"/>
      <c r="R1250" s="54"/>
      <c r="S1250" s="54"/>
      <c r="T1250" s="55"/>
      <c r="U1250" s="33"/>
      <c r="V1250" s="33"/>
      <c r="W1250" s="33"/>
      <c r="X1250" s="33"/>
      <c r="Y1250" s="33"/>
      <c r="Z1250" s="33"/>
      <c r="AA1250" s="33"/>
      <c r="AB1250" s="33"/>
      <c r="AC1250" s="33"/>
      <c r="AD1250" s="33"/>
      <c r="AE1250" s="33"/>
      <c r="AT1250" s="18" t="s">
        <v>148</v>
      </c>
      <c r="AU1250" s="18" t="s">
        <v>141</v>
      </c>
    </row>
    <row r="1251" spans="1:65" s="2" customFormat="1" ht="16.5" customHeight="1">
      <c r="A1251" s="33"/>
      <c r="B1251" s="148"/>
      <c r="C1251" s="149" t="s">
        <v>1492</v>
      </c>
      <c r="D1251" s="149" t="s">
        <v>136</v>
      </c>
      <c r="E1251" s="150" t="s">
        <v>1493</v>
      </c>
      <c r="F1251" s="151" t="s">
        <v>1494</v>
      </c>
      <c r="G1251" s="152" t="s">
        <v>183</v>
      </c>
      <c r="H1251" s="153">
        <v>103.681</v>
      </c>
      <c r="I1251" s="154"/>
      <c r="J1251" s="155">
        <f>ROUND(I1251*H1251,2)</f>
        <v>0</v>
      </c>
      <c r="K1251" s="151" t="s">
        <v>3</v>
      </c>
      <c r="L1251" s="34"/>
      <c r="M1251" s="156" t="s">
        <v>3</v>
      </c>
      <c r="N1251" s="157" t="s">
        <v>47</v>
      </c>
      <c r="O1251" s="54"/>
      <c r="P1251" s="158">
        <f>O1251*H1251</f>
        <v>0</v>
      </c>
      <c r="Q1251" s="158">
        <v>0</v>
      </c>
      <c r="R1251" s="158">
        <f>Q1251*H1251</f>
        <v>0</v>
      </c>
      <c r="S1251" s="158">
        <v>8.0000000000000002E-3</v>
      </c>
      <c r="T1251" s="159">
        <f>S1251*H1251</f>
        <v>0.82944799999999996</v>
      </c>
      <c r="U1251" s="33"/>
      <c r="V1251" s="33"/>
      <c r="W1251" s="33"/>
      <c r="X1251" s="33"/>
      <c r="Y1251" s="33"/>
      <c r="Z1251" s="33"/>
      <c r="AA1251" s="33"/>
      <c r="AB1251" s="33"/>
      <c r="AC1251" s="33"/>
      <c r="AD1251" s="33"/>
      <c r="AE1251" s="33"/>
      <c r="AR1251" s="160" t="s">
        <v>250</v>
      </c>
      <c r="AT1251" s="160" t="s">
        <v>136</v>
      </c>
      <c r="AU1251" s="160" t="s">
        <v>141</v>
      </c>
      <c r="AY1251" s="18" t="s">
        <v>134</v>
      </c>
      <c r="BE1251" s="161">
        <f>IF(N1251="základní",J1251,0)</f>
        <v>0</v>
      </c>
      <c r="BF1251" s="161">
        <f>IF(N1251="snížená",J1251,0)</f>
        <v>0</v>
      </c>
      <c r="BG1251" s="161">
        <f>IF(N1251="zákl. přenesená",J1251,0)</f>
        <v>0</v>
      </c>
      <c r="BH1251" s="161">
        <f>IF(N1251="sníž. přenesená",J1251,0)</f>
        <v>0</v>
      </c>
      <c r="BI1251" s="161">
        <f>IF(N1251="nulová",J1251,0)</f>
        <v>0</v>
      </c>
      <c r="BJ1251" s="18" t="s">
        <v>141</v>
      </c>
      <c r="BK1251" s="161">
        <f>ROUND(I1251*H1251,2)</f>
        <v>0</v>
      </c>
      <c r="BL1251" s="18" t="s">
        <v>250</v>
      </c>
      <c r="BM1251" s="160" t="s">
        <v>1495</v>
      </c>
    </row>
    <row r="1252" spans="1:65" s="15" customFormat="1" ht="11.25">
      <c r="B1252" s="182"/>
      <c r="D1252" s="162" t="s">
        <v>150</v>
      </c>
      <c r="E1252" s="183" t="s">
        <v>3</v>
      </c>
      <c r="F1252" s="184" t="s">
        <v>1496</v>
      </c>
      <c r="H1252" s="183" t="s">
        <v>3</v>
      </c>
      <c r="I1252" s="185"/>
      <c r="L1252" s="182"/>
      <c r="M1252" s="186"/>
      <c r="N1252" s="187"/>
      <c r="O1252" s="187"/>
      <c r="P1252" s="187"/>
      <c r="Q1252" s="187"/>
      <c r="R1252" s="187"/>
      <c r="S1252" s="187"/>
      <c r="T1252" s="188"/>
      <c r="AT1252" s="183" t="s">
        <v>150</v>
      </c>
      <c r="AU1252" s="183" t="s">
        <v>141</v>
      </c>
      <c r="AV1252" s="15" t="s">
        <v>22</v>
      </c>
      <c r="AW1252" s="15" t="s">
        <v>36</v>
      </c>
      <c r="AX1252" s="15" t="s">
        <v>75</v>
      </c>
      <c r="AY1252" s="183" t="s">
        <v>134</v>
      </c>
    </row>
    <row r="1253" spans="1:65" s="15" customFormat="1" ht="11.25">
      <c r="B1253" s="182"/>
      <c r="D1253" s="162" t="s">
        <v>150</v>
      </c>
      <c r="E1253" s="183" t="s">
        <v>3</v>
      </c>
      <c r="F1253" s="184" t="s">
        <v>1497</v>
      </c>
      <c r="H1253" s="183" t="s">
        <v>3</v>
      </c>
      <c r="I1253" s="185"/>
      <c r="L1253" s="182"/>
      <c r="M1253" s="186"/>
      <c r="N1253" s="187"/>
      <c r="O1253" s="187"/>
      <c r="P1253" s="187"/>
      <c r="Q1253" s="187"/>
      <c r="R1253" s="187"/>
      <c r="S1253" s="187"/>
      <c r="T1253" s="188"/>
      <c r="AT1253" s="183" t="s">
        <v>150</v>
      </c>
      <c r="AU1253" s="183" t="s">
        <v>141</v>
      </c>
      <c r="AV1253" s="15" t="s">
        <v>22</v>
      </c>
      <c r="AW1253" s="15" t="s">
        <v>36</v>
      </c>
      <c r="AX1253" s="15" t="s">
        <v>75</v>
      </c>
      <c r="AY1253" s="183" t="s">
        <v>134</v>
      </c>
    </row>
    <row r="1254" spans="1:65" s="15" customFormat="1" ht="11.25">
      <c r="B1254" s="182"/>
      <c r="D1254" s="162" t="s">
        <v>150</v>
      </c>
      <c r="E1254" s="183" t="s">
        <v>3</v>
      </c>
      <c r="F1254" s="184" t="s">
        <v>1110</v>
      </c>
      <c r="H1254" s="183" t="s">
        <v>3</v>
      </c>
      <c r="I1254" s="185"/>
      <c r="L1254" s="182"/>
      <c r="M1254" s="186"/>
      <c r="N1254" s="187"/>
      <c r="O1254" s="187"/>
      <c r="P1254" s="187"/>
      <c r="Q1254" s="187"/>
      <c r="R1254" s="187"/>
      <c r="S1254" s="187"/>
      <c r="T1254" s="188"/>
      <c r="AT1254" s="183" t="s">
        <v>150</v>
      </c>
      <c r="AU1254" s="183" t="s">
        <v>141</v>
      </c>
      <c r="AV1254" s="15" t="s">
        <v>22</v>
      </c>
      <c r="AW1254" s="15" t="s">
        <v>36</v>
      </c>
      <c r="AX1254" s="15" t="s">
        <v>75</v>
      </c>
      <c r="AY1254" s="183" t="s">
        <v>134</v>
      </c>
    </row>
    <row r="1255" spans="1:65" s="15" customFormat="1" ht="11.25">
      <c r="B1255" s="182"/>
      <c r="D1255" s="162" t="s">
        <v>150</v>
      </c>
      <c r="E1255" s="183" t="s">
        <v>3</v>
      </c>
      <c r="F1255" s="184" t="s">
        <v>1111</v>
      </c>
      <c r="H1255" s="183" t="s">
        <v>3</v>
      </c>
      <c r="I1255" s="185"/>
      <c r="L1255" s="182"/>
      <c r="M1255" s="186"/>
      <c r="N1255" s="187"/>
      <c r="O1255" s="187"/>
      <c r="P1255" s="187"/>
      <c r="Q1255" s="187"/>
      <c r="R1255" s="187"/>
      <c r="S1255" s="187"/>
      <c r="T1255" s="188"/>
      <c r="AT1255" s="183" t="s">
        <v>150</v>
      </c>
      <c r="AU1255" s="183" t="s">
        <v>141</v>
      </c>
      <c r="AV1255" s="15" t="s">
        <v>22</v>
      </c>
      <c r="AW1255" s="15" t="s">
        <v>36</v>
      </c>
      <c r="AX1255" s="15" t="s">
        <v>75</v>
      </c>
      <c r="AY1255" s="183" t="s">
        <v>134</v>
      </c>
    </row>
    <row r="1256" spans="1:65" s="13" customFormat="1" ht="11.25">
      <c r="B1256" s="166"/>
      <c r="D1256" s="162" t="s">
        <v>150</v>
      </c>
      <c r="E1256" s="167" t="s">
        <v>3</v>
      </c>
      <c r="F1256" s="168" t="s">
        <v>1112</v>
      </c>
      <c r="H1256" s="169">
        <v>27.608000000000001</v>
      </c>
      <c r="I1256" s="170"/>
      <c r="L1256" s="166"/>
      <c r="M1256" s="171"/>
      <c r="N1256" s="172"/>
      <c r="O1256" s="172"/>
      <c r="P1256" s="172"/>
      <c r="Q1256" s="172"/>
      <c r="R1256" s="172"/>
      <c r="S1256" s="172"/>
      <c r="T1256" s="173"/>
      <c r="AT1256" s="167" t="s">
        <v>150</v>
      </c>
      <c r="AU1256" s="167" t="s">
        <v>141</v>
      </c>
      <c r="AV1256" s="13" t="s">
        <v>141</v>
      </c>
      <c r="AW1256" s="13" t="s">
        <v>36</v>
      </c>
      <c r="AX1256" s="13" t="s">
        <v>75</v>
      </c>
      <c r="AY1256" s="167" t="s">
        <v>134</v>
      </c>
    </row>
    <row r="1257" spans="1:65" s="13" customFormat="1" ht="11.25">
      <c r="B1257" s="166"/>
      <c r="D1257" s="162" t="s">
        <v>150</v>
      </c>
      <c r="E1257" s="167" t="s">
        <v>3</v>
      </c>
      <c r="F1257" s="168" t="s">
        <v>1113</v>
      </c>
      <c r="H1257" s="169">
        <v>8.0250000000000004</v>
      </c>
      <c r="I1257" s="170"/>
      <c r="L1257" s="166"/>
      <c r="M1257" s="171"/>
      <c r="N1257" s="172"/>
      <c r="O1257" s="172"/>
      <c r="P1257" s="172"/>
      <c r="Q1257" s="172"/>
      <c r="R1257" s="172"/>
      <c r="S1257" s="172"/>
      <c r="T1257" s="173"/>
      <c r="AT1257" s="167" t="s">
        <v>150</v>
      </c>
      <c r="AU1257" s="167" t="s">
        <v>141</v>
      </c>
      <c r="AV1257" s="13" t="s">
        <v>141</v>
      </c>
      <c r="AW1257" s="13" t="s">
        <v>36</v>
      </c>
      <c r="AX1257" s="13" t="s">
        <v>75</v>
      </c>
      <c r="AY1257" s="167" t="s">
        <v>134</v>
      </c>
    </row>
    <row r="1258" spans="1:65" s="13" customFormat="1" ht="11.25">
      <c r="B1258" s="166"/>
      <c r="D1258" s="162" t="s">
        <v>150</v>
      </c>
      <c r="E1258" s="167" t="s">
        <v>3</v>
      </c>
      <c r="F1258" s="168" t="s">
        <v>1114</v>
      </c>
      <c r="H1258" s="169">
        <v>7.6950000000000003</v>
      </c>
      <c r="I1258" s="170"/>
      <c r="L1258" s="166"/>
      <c r="M1258" s="171"/>
      <c r="N1258" s="172"/>
      <c r="O1258" s="172"/>
      <c r="P1258" s="172"/>
      <c r="Q1258" s="172"/>
      <c r="R1258" s="172"/>
      <c r="S1258" s="172"/>
      <c r="T1258" s="173"/>
      <c r="AT1258" s="167" t="s">
        <v>150</v>
      </c>
      <c r="AU1258" s="167" t="s">
        <v>141</v>
      </c>
      <c r="AV1258" s="13" t="s">
        <v>141</v>
      </c>
      <c r="AW1258" s="13" t="s">
        <v>36</v>
      </c>
      <c r="AX1258" s="13" t="s">
        <v>75</v>
      </c>
      <c r="AY1258" s="167" t="s">
        <v>134</v>
      </c>
    </row>
    <row r="1259" spans="1:65" s="13" customFormat="1" ht="11.25">
      <c r="B1259" s="166"/>
      <c r="D1259" s="162" t="s">
        <v>150</v>
      </c>
      <c r="E1259" s="167" t="s">
        <v>3</v>
      </c>
      <c r="F1259" s="168" t="s">
        <v>1115</v>
      </c>
      <c r="H1259" s="169">
        <v>29.213000000000001</v>
      </c>
      <c r="I1259" s="170"/>
      <c r="L1259" s="166"/>
      <c r="M1259" s="171"/>
      <c r="N1259" s="172"/>
      <c r="O1259" s="172"/>
      <c r="P1259" s="172"/>
      <c r="Q1259" s="172"/>
      <c r="R1259" s="172"/>
      <c r="S1259" s="172"/>
      <c r="T1259" s="173"/>
      <c r="AT1259" s="167" t="s">
        <v>150</v>
      </c>
      <c r="AU1259" s="167" t="s">
        <v>141</v>
      </c>
      <c r="AV1259" s="13" t="s">
        <v>141</v>
      </c>
      <c r="AW1259" s="13" t="s">
        <v>36</v>
      </c>
      <c r="AX1259" s="13" t="s">
        <v>75</v>
      </c>
      <c r="AY1259" s="167" t="s">
        <v>134</v>
      </c>
    </row>
    <row r="1260" spans="1:65" s="13" customFormat="1" ht="11.25">
      <c r="B1260" s="166"/>
      <c r="D1260" s="162" t="s">
        <v>150</v>
      </c>
      <c r="E1260" s="167" t="s">
        <v>3</v>
      </c>
      <c r="F1260" s="168" t="s">
        <v>1116</v>
      </c>
      <c r="H1260" s="169">
        <v>5.5</v>
      </c>
      <c r="I1260" s="170"/>
      <c r="L1260" s="166"/>
      <c r="M1260" s="171"/>
      <c r="N1260" s="172"/>
      <c r="O1260" s="172"/>
      <c r="P1260" s="172"/>
      <c r="Q1260" s="172"/>
      <c r="R1260" s="172"/>
      <c r="S1260" s="172"/>
      <c r="T1260" s="173"/>
      <c r="AT1260" s="167" t="s">
        <v>150</v>
      </c>
      <c r="AU1260" s="167" t="s">
        <v>141</v>
      </c>
      <c r="AV1260" s="13" t="s">
        <v>141</v>
      </c>
      <c r="AW1260" s="13" t="s">
        <v>36</v>
      </c>
      <c r="AX1260" s="13" t="s">
        <v>75</v>
      </c>
      <c r="AY1260" s="167" t="s">
        <v>134</v>
      </c>
    </row>
    <row r="1261" spans="1:65" s="13" customFormat="1" ht="11.25">
      <c r="B1261" s="166"/>
      <c r="D1261" s="162" t="s">
        <v>150</v>
      </c>
      <c r="E1261" s="167" t="s">
        <v>3</v>
      </c>
      <c r="F1261" s="168" t="s">
        <v>1117</v>
      </c>
      <c r="H1261" s="169">
        <v>6</v>
      </c>
      <c r="I1261" s="170"/>
      <c r="L1261" s="166"/>
      <c r="M1261" s="171"/>
      <c r="N1261" s="172"/>
      <c r="O1261" s="172"/>
      <c r="P1261" s="172"/>
      <c r="Q1261" s="172"/>
      <c r="R1261" s="172"/>
      <c r="S1261" s="172"/>
      <c r="T1261" s="173"/>
      <c r="AT1261" s="167" t="s">
        <v>150</v>
      </c>
      <c r="AU1261" s="167" t="s">
        <v>141</v>
      </c>
      <c r="AV1261" s="13" t="s">
        <v>141</v>
      </c>
      <c r="AW1261" s="13" t="s">
        <v>36</v>
      </c>
      <c r="AX1261" s="13" t="s">
        <v>75</v>
      </c>
      <c r="AY1261" s="167" t="s">
        <v>134</v>
      </c>
    </row>
    <row r="1262" spans="1:65" s="13" customFormat="1" ht="11.25">
      <c r="B1262" s="166"/>
      <c r="D1262" s="162" t="s">
        <v>150</v>
      </c>
      <c r="E1262" s="167" t="s">
        <v>3</v>
      </c>
      <c r="F1262" s="168" t="s">
        <v>1118</v>
      </c>
      <c r="H1262" s="169">
        <v>8.1199999999999992</v>
      </c>
      <c r="I1262" s="170"/>
      <c r="L1262" s="166"/>
      <c r="M1262" s="171"/>
      <c r="N1262" s="172"/>
      <c r="O1262" s="172"/>
      <c r="P1262" s="172"/>
      <c r="Q1262" s="172"/>
      <c r="R1262" s="172"/>
      <c r="S1262" s="172"/>
      <c r="T1262" s="173"/>
      <c r="AT1262" s="167" t="s">
        <v>150</v>
      </c>
      <c r="AU1262" s="167" t="s">
        <v>141</v>
      </c>
      <c r="AV1262" s="13" t="s">
        <v>141</v>
      </c>
      <c r="AW1262" s="13" t="s">
        <v>36</v>
      </c>
      <c r="AX1262" s="13" t="s">
        <v>75</v>
      </c>
      <c r="AY1262" s="167" t="s">
        <v>134</v>
      </c>
    </row>
    <row r="1263" spans="1:65" s="13" customFormat="1" ht="11.25">
      <c r="B1263" s="166"/>
      <c r="D1263" s="162" t="s">
        <v>150</v>
      </c>
      <c r="E1263" s="167" t="s">
        <v>3</v>
      </c>
      <c r="F1263" s="168" t="s">
        <v>1119</v>
      </c>
      <c r="H1263" s="169">
        <v>11.52</v>
      </c>
      <c r="I1263" s="170"/>
      <c r="L1263" s="166"/>
      <c r="M1263" s="171"/>
      <c r="N1263" s="172"/>
      <c r="O1263" s="172"/>
      <c r="P1263" s="172"/>
      <c r="Q1263" s="172"/>
      <c r="R1263" s="172"/>
      <c r="S1263" s="172"/>
      <c r="T1263" s="173"/>
      <c r="AT1263" s="167" t="s">
        <v>150</v>
      </c>
      <c r="AU1263" s="167" t="s">
        <v>141</v>
      </c>
      <c r="AV1263" s="13" t="s">
        <v>141</v>
      </c>
      <c r="AW1263" s="13" t="s">
        <v>36</v>
      </c>
      <c r="AX1263" s="13" t="s">
        <v>75</v>
      </c>
      <c r="AY1263" s="167" t="s">
        <v>134</v>
      </c>
    </row>
    <row r="1264" spans="1:65" s="14" customFormat="1" ht="11.25">
      <c r="B1264" s="174"/>
      <c r="D1264" s="162" t="s">
        <v>150</v>
      </c>
      <c r="E1264" s="175" t="s">
        <v>3</v>
      </c>
      <c r="F1264" s="176" t="s">
        <v>154</v>
      </c>
      <c r="H1264" s="177">
        <v>103.681</v>
      </c>
      <c r="I1264" s="178"/>
      <c r="L1264" s="174"/>
      <c r="M1264" s="179"/>
      <c r="N1264" s="180"/>
      <c r="O1264" s="180"/>
      <c r="P1264" s="180"/>
      <c r="Q1264" s="180"/>
      <c r="R1264" s="180"/>
      <c r="S1264" s="180"/>
      <c r="T1264" s="181"/>
      <c r="AT1264" s="175" t="s">
        <v>150</v>
      </c>
      <c r="AU1264" s="175" t="s">
        <v>141</v>
      </c>
      <c r="AV1264" s="14" t="s">
        <v>140</v>
      </c>
      <c r="AW1264" s="14" t="s">
        <v>36</v>
      </c>
      <c r="AX1264" s="14" t="s">
        <v>22</v>
      </c>
      <c r="AY1264" s="175" t="s">
        <v>134</v>
      </c>
    </row>
    <row r="1265" spans="1:65" s="12" customFormat="1" ht="22.9" customHeight="1">
      <c r="B1265" s="135"/>
      <c r="D1265" s="136" t="s">
        <v>74</v>
      </c>
      <c r="E1265" s="146" t="s">
        <v>1498</v>
      </c>
      <c r="F1265" s="146" t="s">
        <v>1499</v>
      </c>
      <c r="I1265" s="138"/>
      <c r="J1265" s="147">
        <f>BK1265</f>
        <v>0</v>
      </c>
      <c r="L1265" s="135"/>
      <c r="M1265" s="140"/>
      <c r="N1265" s="141"/>
      <c r="O1265" s="141"/>
      <c r="P1265" s="142">
        <f>P1266</f>
        <v>0</v>
      </c>
      <c r="Q1265" s="141"/>
      <c r="R1265" s="142">
        <f>R1266</f>
        <v>0</v>
      </c>
      <c r="S1265" s="141"/>
      <c r="T1265" s="143">
        <f>T1266</f>
        <v>0</v>
      </c>
      <c r="AR1265" s="136" t="s">
        <v>141</v>
      </c>
      <c r="AT1265" s="144" t="s">
        <v>74</v>
      </c>
      <c r="AU1265" s="144" t="s">
        <v>22</v>
      </c>
      <c r="AY1265" s="136" t="s">
        <v>134</v>
      </c>
      <c r="BK1265" s="145">
        <f>BK1266</f>
        <v>0</v>
      </c>
    </row>
    <row r="1266" spans="1:65" s="2" customFormat="1" ht="16.5" customHeight="1">
      <c r="A1266" s="33"/>
      <c r="B1266" s="148"/>
      <c r="C1266" s="149" t="s">
        <v>1500</v>
      </c>
      <c r="D1266" s="149" t="s">
        <v>136</v>
      </c>
      <c r="E1266" s="150" t="s">
        <v>1498</v>
      </c>
      <c r="F1266" s="151" t="s">
        <v>1501</v>
      </c>
      <c r="G1266" s="152" t="s">
        <v>191</v>
      </c>
      <c r="H1266" s="153">
        <v>18</v>
      </c>
      <c r="I1266" s="154"/>
      <c r="J1266" s="155">
        <f>ROUND(I1266*H1266,2)</f>
        <v>0</v>
      </c>
      <c r="K1266" s="151" t="s">
        <v>3</v>
      </c>
      <c r="L1266" s="34"/>
      <c r="M1266" s="156" t="s">
        <v>3</v>
      </c>
      <c r="N1266" s="157" t="s">
        <v>47</v>
      </c>
      <c r="O1266" s="54"/>
      <c r="P1266" s="158">
        <f>O1266*H1266</f>
        <v>0</v>
      </c>
      <c r="Q1266" s="158">
        <v>0</v>
      </c>
      <c r="R1266" s="158">
        <f>Q1266*H1266</f>
        <v>0</v>
      </c>
      <c r="S1266" s="158">
        <v>0</v>
      </c>
      <c r="T1266" s="159">
        <f>S1266*H1266</f>
        <v>0</v>
      </c>
      <c r="U1266" s="33"/>
      <c r="V1266" s="33"/>
      <c r="W1266" s="33"/>
      <c r="X1266" s="33"/>
      <c r="Y1266" s="33"/>
      <c r="Z1266" s="33"/>
      <c r="AA1266" s="33"/>
      <c r="AB1266" s="33"/>
      <c r="AC1266" s="33"/>
      <c r="AD1266" s="33"/>
      <c r="AE1266" s="33"/>
      <c r="AR1266" s="160" t="s">
        <v>250</v>
      </c>
      <c r="AT1266" s="160" t="s">
        <v>136</v>
      </c>
      <c r="AU1266" s="160" t="s">
        <v>141</v>
      </c>
      <c r="AY1266" s="18" t="s">
        <v>134</v>
      </c>
      <c r="BE1266" s="161">
        <f>IF(N1266="základní",J1266,0)</f>
        <v>0</v>
      </c>
      <c r="BF1266" s="161">
        <f>IF(N1266="snížená",J1266,0)</f>
        <v>0</v>
      </c>
      <c r="BG1266" s="161">
        <f>IF(N1266="zákl. přenesená",J1266,0)</f>
        <v>0</v>
      </c>
      <c r="BH1266" s="161">
        <f>IF(N1266="sníž. přenesená",J1266,0)</f>
        <v>0</v>
      </c>
      <c r="BI1266" s="161">
        <f>IF(N1266="nulová",J1266,0)</f>
        <v>0</v>
      </c>
      <c r="BJ1266" s="18" t="s">
        <v>141</v>
      </c>
      <c r="BK1266" s="161">
        <f>ROUND(I1266*H1266,2)</f>
        <v>0</v>
      </c>
      <c r="BL1266" s="18" t="s">
        <v>250</v>
      </c>
      <c r="BM1266" s="160" t="s">
        <v>1502</v>
      </c>
    </row>
    <row r="1267" spans="1:65" s="12" customFormat="1" ht="25.9" customHeight="1">
      <c r="B1267" s="135"/>
      <c r="D1267" s="136" t="s">
        <v>74</v>
      </c>
      <c r="E1267" s="137" t="s">
        <v>1503</v>
      </c>
      <c r="F1267" s="137" t="s">
        <v>1504</v>
      </c>
      <c r="I1267" s="138"/>
      <c r="J1267" s="139">
        <f>BK1267</f>
        <v>0</v>
      </c>
      <c r="L1267" s="135"/>
      <c r="M1267" s="140"/>
      <c r="N1267" s="141"/>
      <c r="O1267" s="141"/>
      <c r="P1267" s="142">
        <f>P1268</f>
        <v>0</v>
      </c>
      <c r="Q1267" s="141"/>
      <c r="R1267" s="142">
        <f>R1268</f>
        <v>0</v>
      </c>
      <c r="S1267" s="141"/>
      <c r="T1267" s="143">
        <f>T1268</f>
        <v>0</v>
      </c>
      <c r="AR1267" s="136" t="s">
        <v>167</v>
      </c>
      <c r="AT1267" s="144" t="s">
        <v>74</v>
      </c>
      <c r="AU1267" s="144" t="s">
        <v>75</v>
      </c>
      <c r="AY1267" s="136" t="s">
        <v>134</v>
      </c>
      <c r="BK1267" s="145">
        <f>BK1268</f>
        <v>0</v>
      </c>
    </row>
    <row r="1268" spans="1:65" s="12" customFormat="1" ht="22.9" customHeight="1">
      <c r="B1268" s="135"/>
      <c r="D1268" s="136" t="s">
        <v>74</v>
      </c>
      <c r="E1268" s="146" t="s">
        <v>1505</v>
      </c>
      <c r="F1268" s="146" t="s">
        <v>1506</v>
      </c>
      <c r="I1268" s="138"/>
      <c r="J1268" s="147">
        <f>BK1268</f>
        <v>0</v>
      </c>
      <c r="L1268" s="135"/>
      <c r="M1268" s="140"/>
      <c r="N1268" s="141"/>
      <c r="O1268" s="141"/>
      <c r="P1268" s="142">
        <f>SUM(P1269:P1270)</f>
        <v>0</v>
      </c>
      <c r="Q1268" s="141"/>
      <c r="R1268" s="142">
        <f>SUM(R1269:R1270)</f>
        <v>0</v>
      </c>
      <c r="S1268" s="141"/>
      <c r="T1268" s="143">
        <f>SUM(T1269:T1270)</f>
        <v>0</v>
      </c>
      <c r="AR1268" s="136" t="s">
        <v>167</v>
      </c>
      <c r="AT1268" s="144" t="s">
        <v>74</v>
      </c>
      <c r="AU1268" s="144" t="s">
        <v>22</v>
      </c>
      <c r="AY1268" s="136" t="s">
        <v>134</v>
      </c>
      <c r="BK1268" s="145">
        <f>SUM(BK1269:BK1270)</f>
        <v>0</v>
      </c>
    </row>
    <row r="1269" spans="1:65" s="2" customFormat="1" ht="16.5" customHeight="1">
      <c r="A1269" s="33"/>
      <c r="B1269" s="148"/>
      <c r="C1269" s="149" t="s">
        <v>1507</v>
      </c>
      <c r="D1269" s="149" t="s">
        <v>136</v>
      </c>
      <c r="E1269" s="150" t="s">
        <v>1508</v>
      </c>
      <c r="F1269" s="151" t="s">
        <v>1506</v>
      </c>
      <c r="G1269" s="152" t="s">
        <v>292</v>
      </c>
      <c r="H1269" s="153">
        <v>1</v>
      </c>
      <c r="I1269" s="154"/>
      <c r="J1269" s="155">
        <f>ROUND(I1269*H1269,2)</f>
        <v>0</v>
      </c>
      <c r="K1269" s="151" t="s">
        <v>3</v>
      </c>
      <c r="L1269" s="34"/>
      <c r="M1269" s="156" t="s">
        <v>3</v>
      </c>
      <c r="N1269" s="157" t="s">
        <v>47</v>
      </c>
      <c r="O1269" s="54"/>
      <c r="P1269" s="158">
        <f>O1269*H1269</f>
        <v>0</v>
      </c>
      <c r="Q1269" s="158">
        <v>0</v>
      </c>
      <c r="R1269" s="158">
        <f>Q1269*H1269</f>
        <v>0</v>
      </c>
      <c r="S1269" s="158">
        <v>0</v>
      </c>
      <c r="T1269" s="159">
        <f>S1269*H1269</f>
        <v>0</v>
      </c>
      <c r="U1269" s="33"/>
      <c r="V1269" s="33"/>
      <c r="W1269" s="33"/>
      <c r="X1269" s="33"/>
      <c r="Y1269" s="33"/>
      <c r="Z1269" s="33"/>
      <c r="AA1269" s="33"/>
      <c r="AB1269" s="33"/>
      <c r="AC1269" s="33"/>
      <c r="AD1269" s="33"/>
      <c r="AE1269" s="33"/>
      <c r="AR1269" s="160" t="s">
        <v>1509</v>
      </c>
      <c r="AT1269" s="160" t="s">
        <v>136</v>
      </c>
      <c r="AU1269" s="160" t="s">
        <v>141</v>
      </c>
      <c r="AY1269" s="18" t="s">
        <v>134</v>
      </c>
      <c r="BE1269" s="161">
        <f>IF(N1269="základní",J1269,0)</f>
        <v>0</v>
      </c>
      <c r="BF1269" s="161">
        <f>IF(N1269="snížená",J1269,0)</f>
        <v>0</v>
      </c>
      <c r="BG1269" s="161">
        <f>IF(N1269="zákl. přenesená",J1269,0)</f>
        <v>0</v>
      </c>
      <c r="BH1269" s="161">
        <f>IF(N1269="sníž. přenesená",J1269,0)</f>
        <v>0</v>
      </c>
      <c r="BI1269" s="161">
        <f>IF(N1269="nulová",J1269,0)</f>
        <v>0</v>
      </c>
      <c r="BJ1269" s="18" t="s">
        <v>141</v>
      </c>
      <c r="BK1269" s="161">
        <f>ROUND(I1269*H1269,2)</f>
        <v>0</v>
      </c>
      <c r="BL1269" s="18" t="s">
        <v>1509</v>
      </c>
      <c r="BM1269" s="160" t="s">
        <v>1510</v>
      </c>
    </row>
    <row r="1270" spans="1:65" s="2" customFormat="1" ht="11.25">
      <c r="A1270" s="33"/>
      <c r="B1270" s="34"/>
      <c r="C1270" s="33"/>
      <c r="D1270" s="162" t="s">
        <v>148</v>
      </c>
      <c r="E1270" s="33"/>
      <c r="F1270" s="163" t="s">
        <v>1506</v>
      </c>
      <c r="G1270" s="33"/>
      <c r="H1270" s="33"/>
      <c r="I1270" s="88"/>
      <c r="J1270" s="33"/>
      <c r="K1270" s="33"/>
      <c r="L1270" s="34"/>
      <c r="M1270" s="200"/>
      <c r="N1270" s="201"/>
      <c r="O1270" s="202"/>
      <c r="P1270" s="202"/>
      <c r="Q1270" s="202"/>
      <c r="R1270" s="202"/>
      <c r="S1270" s="202"/>
      <c r="T1270" s="203"/>
      <c r="U1270" s="33"/>
      <c r="V1270" s="33"/>
      <c r="W1270" s="33"/>
      <c r="X1270" s="33"/>
      <c r="Y1270" s="33"/>
      <c r="Z1270" s="33"/>
      <c r="AA1270" s="33"/>
      <c r="AB1270" s="33"/>
      <c r="AC1270" s="33"/>
      <c r="AD1270" s="33"/>
      <c r="AE1270" s="33"/>
      <c r="AT1270" s="18" t="s">
        <v>148</v>
      </c>
      <c r="AU1270" s="18" t="s">
        <v>141</v>
      </c>
    </row>
    <row r="1271" spans="1:65" s="2" customFormat="1" ht="6.95" customHeight="1">
      <c r="A1271" s="33"/>
      <c r="B1271" s="43"/>
      <c r="C1271" s="44"/>
      <c r="D1271" s="44"/>
      <c r="E1271" s="44"/>
      <c r="F1271" s="44"/>
      <c r="G1271" s="44"/>
      <c r="H1271" s="44"/>
      <c r="I1271" s="108"/>
      <c r="J1271" s="44"/>
      <c r="K1271" s="44"/>
      <c r="L1271" s="34"/>
      <c r="M1271" s="33"/>
      <c r="O1271" s="33"/>
      <c r="P1271" s="33"/>
      <c r="Q1271" s="33"/>
      <c r="R1271" s="33"/>
      <c r="S1271" s="33"/>
      <c r="T1271" s="33"/>
      <c r="U1271" s="33"/>
      <c r="V1271" s="33"/>
      <c r="W1271" s="33"/>
      <c r="X1271" s="33"/>
      <c r="Y1271" s="33"/>
      <c r="Z1271" s="33"/>
      <c r="AA1271" s="33"/>
      <c r="AB1271" s="33"/>
      <c r="AC1271" s="33"/>
      <c r="AD1271" s="33"/>
      <c r="AE1271" s="33"/>
    </row>
  </sheetData>
  <autoFilter ref="C106:K1270"/>
  <mergeCells count="9">
    <mergeCell ref="E50:H50"/>
    <mergeCell ref="E97:H97"/>
    <mergeCell ref="E99:H99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204" customWidth="1"/>
    <col min="2" max="2" width="1.6640625" style="204" customWidth="1"/>
    <col min="3" max="4" width="5" style="204" customWidth="1"/>
    <col min="5" max="5" width="11.6640625" style="204" customWidth="1"/>
    <col min="6" max="6" width="9.1640625" style="204" customWidth="1"/>
    <col min="7" max="7" width="5" style="204" customWidth="1"/>
    <col min="8" max="8" width="77.83203125" style="204" customWidth="1"/>
    <col min="9" max="10" width="20" style="204" customWidth="1"/>
    <col min="11" max="11" width="1.6640625" style="204" customWidth="1"/>
  </cols>
  <sheetData>
    <row r="1" spans="2:11" s="1" customFormat="1" ht="37.5" customHeight="1"/>
    <row r="2" spans="2:11" s="1" customFormat="1" ht="7.5" customHeight="1">
      <c r="B2" s="205"/>
      <c r="C2" s="206"/>
      <c r="D2" s="206"/>
      <c r="E2" s="206"/>
      <c r="F2" s="206"/>
      <c r="G2" s="206"/>
      <c r="H2" s="206"/>
      <c r="I2" s="206"/>
      <c r="J2" s="206"/>
      <c r="K2" s="207"/>
    </row>
    <row r="3" spans="2:11" s="16" customFormat="1" ht="45" customHeight="1">
      <c r="B3" s="208"/>
      <c r="C3" s="327" t="s">
        <v>1511</v>
      </c>
      <c r="D3" s="327"/>
      <c r="E3" s="327"/>
      <c r="F3" s="327"/>
      <c r="G3" s="327"/>
      <c r="H3" s="327"/>
      <c r="I3" s="327"/>
      <c r="J3" s="327"/>
      <c r="K3" s="209"/>
    </row>
    <row r="4" spans="2:11" s="1" customFormat="1" ht="25.5" customHeight="1">
      <c r="B4" s="210"/>
      <c r="C4" s="331" t="s">
        <v>1512</v>
      </c>
      <c r="D4" s="331"/>
      <c r="E4" s="331"/>
      <c r="F4" s="331"/>
      <c r="G4" s="331"/>
      <c r="H4" s="331"/>
      <c r="I4" s="331"/>
      <c r="J4" s="331"/>
      <c r="K4" s="211"/>
    </row>
    <row r="5" spans="2:11" s="1" customFormat="1" ht="5.25" customHeight="1">
      <c r="B5" s="210"/>
      <c r="C5" s="212"/>
      <c r="D5" s="212"/>
      <c r="E5" s="212"/>
      <c r="F5" s="212"/>
      <c r="G5" s="212"/>
      <c r="H5" s="212"/>
      <c r="I5" s="212"/>
      <c r="J5" s="212"/>
      <c r="K5" s="211"/>
    </row>
    <row r="6" spans="2:11" s="1" customFormat="1" ht="15" customHeight="1">
      <c r="B6" s="210"/>
      <c r="C6" s="329" t="s">
        <v>1513</v>
      </c>
      <c r="D6" s="329"/>
      <c r="E6" s="329"/>
      <c r="F6" s="329"/>
      <c r="G6" s="329"/>
      <c r="H6" s="329"/>
      <c r="I6" s="329"/>
      <c r="J6" s="329"/>
      <c r="K6" s="211"/>
    </row>
    <row r="7" spans="2:11" s="1" customFormat="1" ht="15" customHeight="1">
      <c r="B7" s="214"/>
      <c r="C7" s="329" t="s">
        <v>1514</v>
      </c>
      <c r="D7" s="329"/>
      <c r="E7" s="329"/>
      <c r="F7" s="329"/>
      <c r="G7" s="329"/>
      <c r="H7" s="329"/>
      <c r="I7" s="329"/>
      <c r="J7" s="329"/>
      <c r="K7" s="211"/>
    </row>
    <row r="8" spans="2:11" s="1" customFormat="1" ht="12.75" customHeight="1">
      <c r="B8" s="214"/>
      <c r="C8" s="213"/>
      <c r="D8" s="213"/>
      <c r="E8" s="213"/>
      <c r="F8" s="213"/>
      <c r="G8" s="213"/>
      <c r="H8" s="213"/>
      <c r="I8" s="213"/>
      <c r="J8" s="213"/>
      <c r="K8" s="211"/>
    </row>
    <row r="9" spans="2:11" s="1" customFormat="1" ht="15" customHeight="1">
      <c r="B9" s="214"/>
      <c r="C9" s="329" t="s">
        <v>1515</v>
      </c>
      <c r="D9" s="329"/>
      <c r="E9" s="329"/>
      <c r="F9" s="329"/>
      <c r="G9" s="329"/>
      <c r="H9" s="329"/>
      <c r="I9" s="329"/>
      <c r="J9" s="329"/>
      <c r="K9" s="211"/>
    </row>
    <row r="10" spans="2:11" s="1" customFormat="1" ht="15" customHeight="1">
      <c r="B10" s="214"/>
      <c r="C10" s="213"/>
      <c r="D10" s="329" t="s">
        <v>1516</v>
      </c>
      <c r="E10" s="329"/>
      <c r="F10" s="329"/>
      <c r="G10" s="329"/>
      <c r="H10" s="329"/>
      <c r="I10" s="329"/>
      <c r="J10" s="329"/>
      <c r="K10" s="211"/>
    </row>
    <row r="11" spans="2:11" s="1" customFormat="1" ht="15" customHeight="1">
      <c r="B11" s="214"/>
      <c r="C11" s="215"/>
      <c r="D11" s="329" t="s">
        <v>1517</v>
      </c>
      <c r="E11" s="329"/>
      <c r="F11" s="329"/>
      <c r="G11" s="329"/>
      <c r="H11" s="329"/>
      <c r="I11" s="329"/>
      <c r="J11" s="329"/>
      <c r="K11" s="211"/>
    </row>
    <row r="12" spans="2:11" s="1" customFormat="1" ht="15" customHeight="1">
      <c r="B12" s="214"/>
      <c r="C12" s="215"/>
      <c r="D12" s="213"/>
      <c r="E12" s="213"/>
      <c r="F12" s="213"/>
      <c r="G12" s="213"/>
      <c r="H12" s="213"/>
      <c r="I12" s="213"/>
      <c r="J12" s="213"/>
      <c r="K12" s="211"/>
    </row>
    <row r="13" spans="2:11" s="1" customFormat="1" ht="15" customHeight="1">
      <c r="B13" s="214"/>
      <c r="C13" s="215"/>
      <c r="D13" s="216" t="s">
        <v>1518</v>
      </c>
      <c r="E13" s="213"/>
      <c r="F13" s="213"/>
      <c r="G13" s="213"/>
      <c r="H13" s="213"/>
      <c r="I13" s="213"/>
      <c r="J13" s="213"/>
      <c r="K13" s="211"/>
    </row>
    <row r="14" spans="2:11" s="1" customFormat="1" ht="12.75" customHeight="1">
      <c r="B14" s="214"/>
      <c r="C14" s="215"/>
      <c r="D14" s="215"/>
      <c r="E14" s="215"/>
      <c r="F14" s="215"/>
      <c r="G14" s="215"/>
      <c r="H14" s="215"/>
      <c r="I14" s="215"/>
      <c r="J14" s="215"/>
      <c r="K14" s="211"/>
    </row>
    <row r="15" spans="2:11" s="1" customFormat="1" ht="15" customHeight="1">
      <c r="B15" s="214"/>
      <c r="C15" s="215"/>
      <c r="D15" s="329" t="s">
        <v>1519</v>
      </c>
      <c r="E15" s="329"/>
      <c r="F15" s="329"/>
      <c r="G15" s="329"/>
      <c r="H15" s="329"/>
      <c r="I15" s="329"/>
      <c r="J15" s="329"/>
      <c r="K15" s="211"/>
    </row>
    <row r="16" spans="2:11" s="1" customFormat="1" ht="15" customHeight="1">
      <c r="B16" s="214"/>
      <c r="C16" s="215"/>
      <c r="D16" s="329" t="s">
        <v>1520</v>
      </c>
      <c r="E16" s="329"/>
      <c r="F16" s="329"/>
      <c r="G16" s="329"/>
      <c r="H16" s="329"/>
      <c r="I16" s="329"/>
      <c r="J16" s="329"/>
      <c r="K16" s="211"/>
    </row>
    <row r="17" spans="2:11" s="1" customFormat="1" ht="15" customHeight="1">
      <c r="B17" s="214"/>
      <c r="C17" s="215"/>
      <c r="D17" s="329" t="s">
        <v>1521</v>
      </c>
      <c r="E17" s="329"/>
      <c r="F17" s="329"/>
      <c r="G17" s="329"/>
      <c r="H17" s="329"/>
      <c r="I17" s="329"/>
      <c r="J17" s="329"/>
      <c r="K17" s="211"/>
    </row>
    <row r="18" spans="2:11" s="1" customFormat="1" ht="15" customHeight="1">
      <c r="B18" s="214"/>
      <c r="C18" s="215"/>
      <c r="D18" s="215"/>
      <c r="E18" s="217" t="s">
        <v>80</v>
      </c>
      <c r="F18" s="329" t="s">
        <v>1522</v>
      </c>
      <c r="G18" s="329"/>
      <c r="H18" s="329"/>
      <c r="I18" s="329"/>
      <c r="J18" s="329"/>
      <c r="K18" s="211"/>
    </row>
    <row r="19" spans="2:11" s="1" customFormat="1" ht="15" customHeight="1">
      <c r="B19" s="214"/>
      <c r="C19" s="215"/>
      <c r="D19" s="215"/>
      <c r="E19" s="217" t="s">
        <v>1523</v>
      </c>
      <c r="F19" s="329" t="s">
        <v>1524</v>
      </c>
      <c r="G19" s="329"/>
      <c r="H19" s="329"/>
      <c r="I19" s="329"/>
      <c r="J19" s="329"/>
      <c r="K19" s="211"/>
    </row>
    <row r="20" spans="2:11" s="1" customFormat="1" ht="15" customHeight="1">
      <c r="B20" s="214"/>
      <c r="C20" s="215"/>
      <c r="D20" s="215"/>
      <c r="E20" s="217" t="s">
        <v>1525</v>
      </c>
      <c r="F20" s="329" t="s">
        <v>1526</v>
      </c>
      <c r="G20" s="329"/>
      <c r="H20" s="329"/>
      <c r="I20" s="329"/>
      <c r="J20" s="329"/>
      <c r="K20" s="211"/>
    </row>
    <row r="21" spans="2:11" s="1" customFormat="1" ht="15" customHeight="1">
      <c r="B21" s="214"/>
      <c r="C21" s="215"/>
      <c r="D21" s="215"/>
      <c r="E21" s="217" t="s">
        <v>1527</v>
      </c>
      <c r="F21" s="329" t="s">
        <v>1528</v>
      </c>
      <c r="G21" s="329"/>
      <c r="H21" s="329"/>
      <c r="I21" s="329"/>
      <c r="J21" s="329"/>
      <c r="K21" s="211"/>
    </row>
    <row r="22" spans="2:11" s="1" customFormat="1" ht="15" customHeight="1">
      <c r="B22" s="214"/>
      <c r="C22" s="215"/>
      <c r="D22" s="215"/>
      <c r="E22" s="217" t="s">
        <v>1529</v>
      </c>
      <c r="F22" s="329" t="s">
        <v>1530</v>
      </c>
      <c r="G22" s="329"/>
      <c r="H22" s="329"/>
      <c r="I22" s="329"/>
      <c r="J22" s="329"/>
      <c r="K22" s="211"/>
    </row>
    <row r="23" spans="2:11" s="1" customFormat="1" ht="15" customHeight="1">
      <c r="B23" s="214"/>
      <c r="C23" s="215"/>
      <c r="D23" s="215"/>
      <c r="E23" s="217" t="s">
        <v>1531</v>
      </c>
      <c r="F23" s="329" t="s">
        <v>1532</v>
      </c>
      <c r="G23" s="329"/>
      <c r="H23" s="329"/>
      <c r="I23" s="329"/>
      <c r="J23" s="329"/>
      <c r="K23" s="211"/>
    </row>
    <row r="24" spans="2:11" s="1" customFormat="1" ht="12.75" customHeight="1">
      <c r="B24" s="214"/>
      <c r="C24" s="215"/>
      <c r="D24" s="215"/>
      <c r="E24" s="215"/>
      <c r="F24" s="215"/>
      <c r="G24" s="215"/>
      <c r="H24" s="215"/>
      <c r="I24" s="215"/>
      <c r="J24" s="215"/>
      <c r="K24" s="211"/>
    </row>
    <row r="25" spans="2:11" s="1" customFormat="1" ht="15" customHeight="1">
      <c r="B25" s="214"/>
      <c r="C25" s="329" t="s">
        <v>1533</v>
      </c>
      <c r="D25" s="329"/>
      <c r="E25" s="329"/>
      <c r="F25" s="329"/>
      <c r="G25" s="329"/>
      <c r="H25" s="329"/>
      <c r="I25" s="329"/>
      <c r="J25" s="329"/>
      <c r="K25" s="211"/>
    </row>
    <row r="26" spans="2:11" s="1" customFormat="1" ht="15" customHeight="1">
      <c r="B26" s="214"/>
      <c r="C26" s="329" t="s">
        <v>1534</v>
      </c>
      <c r="D26" s="329"/>
      <c r="E26" s="329"/>
      <c r="F26" s="329"/>
      <c r="G26" s="329"/>
      <c r="H26" s="329"/>
      <c r="I26" s="329"/>
      <c r="J26" s="329"/>
      <c r="K26" s="211"/>
    </row>
    <row r="27" spans="2:11" s="1" customFormat="1" ht="15" customHeight="1">
      <c r="B27" s="214"/>
      <c r="C27" s="213"/>
      <c r="D27" s="329" t="s">
        <v>1535</v>
      </c>
      <c r="E27" s="329"/>
      <c r="F27" s="329"/>
      <c r="G27" s="329"/>
      <c r="H27" s="329"/>
      <c r="I27" s="329"/>
      <c r="J27" s="329"/>
      <c r="K27" s="211"/>
    </row>
    <row r="28" spans="2:11" s="1" customFormat="1" ht="15" customHeight="1">
      <c r="B28" s="214"/>
      <c r="C28" s="215"/>
      <c r="D28" s="329" t="s">
        <v>1536</v>
      </c>
      <c r="E28" s="329"/>
      <c r="F28" s="329"/>
      <c r="G28" s="329"/>
      <c r="H28" s="329"/>
      <c r="I28" s="329"/>
      <c r="J28" s="329"/>
      <c r="K28" s="211"/>
    </row>
    <row r="29" spans="2:11" s="1" customFormat="1" ht="12.75" customHeight="1">
      <c r="B29" s="214"/>
      <c r="C29" s="215"/>
      <c r="D29" s="215"/>
      <c r="E29" s="215"/>
      <c r="F29" s="215"/>
      <c r="G29" s="215"/>
      <c r="H29" s="215"/>
      <c r="I29" s="215"/>
      <c r="J29" s="215"/>
      <c r="K29" s="211"/>
    </row>
    <row r="30" spans="2:11" s="1" customFormat="1" ht="15" customHeight="1">
      <c r="B30" s="214"/>
      <c r="C30" s="215"/>
      <c r="D30" s="329" t="s">
        <v>1537</v>
      </c>
      <c r="E30" s="329"/>
      <c r="F30" s="329"/>
      <c r="G30" s="329"/>
      <c r="H30" s="329"/>
      <c r="I30" s="329"/>
      <c r="J30" s="329"/>
      <c r="K30" s="211"/>
    </row>
    <row r="31" spans="2:11" s="1" customFormat="1" ht="15" customHeight="1">
      <c r="B31" s="214"/>
      <c r="C31" s="215"/>
      <c r="D31" s="329" t="s">
        <v>1538</v>
      </c>
      <c r="E31" s="329"/>
      <c r="F31" s="329"/>
      <c r="G31" s="329"/>
      <c r="H31" s="329"/>
      <c r="I31" s="329"/>
      <c r="J31" s="329"/>
      <c r="K31" s="211"/>
    </row>
    <row r="32" spans="2:11" s="1" customFormat="1" ht="12.75" customHeight="1">
      <c r="B32" s="214"/>
      <c r="C32" s="215"/>
      <c r="D32" s="215"/>
      <c r="E32" s="215"/>
      <c r="F32" s="215"/>
      <c r="G32" s="215"/>
      <c r="H32" s="215"/>
      <c r="I32" s="215"/>
      <c r="J32" s="215"/>
      <c r="K32" s="211"/>
    </row>
    <row r="33" spans="2:11" s="1" customFormat="1" ht="15" customHeight="1">
      <c r="B33" s="214"/>
      <c r="C33" s="215"/>
      <c r="D33" s="329" t="s">
        <v>1539</v>
      </c>
      <c r="E33" s="329"/>
      <c r="F33" s="329"/>
      <c r="G33" s="329"/>
      <c r="H33" s="329"/>
      <c r="I33" s="329"/>
      <c r="J33" s="329"/>
      <c r="K33" s="211"/>
    </row>
    <row r="34" spans="2:11" s="1" customFormat="1" ht="15" customHeight="1">
      <c r="B34" s="214"/>
      <c r="C34" s="215"/>
      <c r="D34" s="329" t="s">
        <v>1540</v>
      </c>
      <c r="E34" s="329"/>
      <c r="F34" s="329"/>
      <c r="G34" s="329"/>
      <c r="H34" s="329"/>
      <c r="I34" s="329"/>
      <c r="J34" s="329"/>
      <c r="K34" s="211"/>
    </row>
    <row r="35" spans="2:11" s="1" customFormat="1" ht="15" customHeight="1">
      <c r="B35" s="214"/>
      <c r="C35" s="215"/>
      <c r="D35" s="329" t="s">
        <v>1541</v>
      </c>
      <c r="E35" s="329"/>
      <c r="F35" s="329"/>
      <c r="G35" s="329"/>
      <c r="H35" s="329"/>
      <c r="I35" s="329"/>
      <c r="J35" s="329"/>
      <c r="K35" s="211"/>
    </row>
    <row r="36" spans="2:11" s="1" customFormat="1" ht="15" customHeight="1">
      <c r="B36" s="214"/>
      <c r="C36" s="215"/>
      <c r="D36" s="213"/>
      <c r="E36" s="216" t="s">
        <v>120</v>
      </c>
      <c r="F36" s="213"/>
      <c r="G36" s="329" t="s">
        <v>1542</v>
      </c>
      <c r="H36" s="329"/>
      <c r="I36" s="329"/>
      <c r="J36" s="329"/>
      <c r="K36" s="211"/>
    </row>
    <row r="37" spans="2:11" s="1" customFormat="1" ht="30.75" customHeight="1">
      <c r="B37" s="214"/>
      <c r="C37" s="215"/>
      <c r="D37" s="213"/>
      <c r="E37" s="216" t="s">
        <v>1543</v>
      </c>
      <c r="F37" s="213"/>
      <c r="G37" s="329" t="s">
        <v>1544</v>
      </c>
      <c r="H37" s="329"/>
      <c r="I37" s="329"/>
      <c r="J37" s="329"/>
      <c r="K37" s="211"/>
    </row>
    <row r="38" spans="2:11" s="1" customFormat="1" ht="15" customHeight="1">
      <c r="B38" s="214"/>
      <c r="C38" s="215"/>
      <c r="D38" s="213"/>
      <c r="E38" s="216" t="s">
        <v>56</v>
      </c>
      <c r="F38" s="213"/>
      <c r="G38" s="329" t="s">
        <v>1545</v>
      </c>
      <c r="H38" s="329"/>
      <c r="I38" s="329"/>
      <c r="J38" s="329"/>
      <c r="K38" s="211"/>
    </row>
    <row r="39" spans="2:11" s="1" customFormat="1" ht="15" customHeight="1">
      <c r="B39" s="214"/>
      <c r="C39" s="215"/>
      <c r="D39" s="213"/>
      <c r="E39" s="216" t="s">
        <v>57</v>
      </c>
      <c r="F39" s="213"/>
      <c r="G39" s="329" t="s">
        <v>1546</v>
      </c>
      <c r="H39" s="329"/>
      <c r="I39" s="329"/>
      <c r="J39" s="329"/>
      <c r="K39" s="211"/>
    </row>
    <row r="40" spans="2:11" s="1" customFormat="1" ht="15" customHeight="1">
      <c r="B40" s="214"/>
      <c r="C40" s="215"/>
      <c r="D40" s="213"/>
      <c r="E40" s="216" t="s">
        <v>121</v>
      </c>
      <c r="F40" s="213"/>
      <c r="G40" s="329" t="s">
        <v>1547</v>
      </c>
      <c r="H40" s="329"/>
      <c r="I40" s="329"/>
      <c r="J40" s="329"/>
      <c r="K40" s="211"/>
    </row>
    <row r="41" spans="2:11" s="1" customFormat="1" ht="15" customHeight="1">
      <c r="B41" s="214"/>
      <c r="C41" s="215"/>
      <c r="D41" s="213"/>
      <c r="E41" s="216" t="s">
        <v>122</v>
      </c>
      <c r="F41" s="213"/>
      <c r="G41" s="329" t="s">
        <v>1548</v>
      </c>
      <c r="H41" s="329"/>
      <c r="I41" s="329"/>
      <c r="J41" s="329"/>
      <c r="K41" s="211"/>
    </row>
    <row r="42" spans="2:11" s="1" customFormat="1" ht="15" customHeight="1">
      <c r="B42" s="214"/>
      <c r="C42" s="215"/>
      <c r="D42" s="213"/>
      <c r="E42" s="216" t="s">
        <v>1549</v>
      </c>
      <c r="F42" s="213"/>
      <c r="G42" s="329" t="s">
        <v>1550</v>
      </c>
      <c r="H42" s="329"/>
      <c r="I42" s="329"/>
      <c r="J42" s="329"/>
      <c r="K42" s="211"/>
    </row>
    <row r="43" spans="2:11" s="1" customFormat="1" ht="15" customHeight="1">
      <c r="B43" s="214"/>
      <c r="C43" s="215"/>
      <c r="D43" s="213"/>
      <c r="E43" s="216"/>
      <c r="F43" s="213"/>
      <c r="G43" s="329" t="s">
        <v>1551</v>
      </c>
      <c r="H43" s="329"/>
      <c r="I43" s="329"/>
      <c r="J43" s="329"/>
      <c r="K43" s="211"/>
    </row>
    <row r="44" spans="2:11" s="1" customFormat="1" ht="15" customHeight="1">
      <c r="B44" s="214"/>
      <c r="C44" s="215"/>
      <c r="D44" s="213"/>
      <c r="E44" s="216" t="s">
        <v>1552</v>
      </c>
      <c r="F44" s="213"/>
      <c r="G44" s="329" t="s">
        <v>1553</v>
      </c>
      <c r="H44" s="329"/>
      <c r="I44" s="329"/>
      <c r="J44" s="329"/>
      <c r="K44" s="211"/>
    </row>
    <row r="45" spans="2:11" s="1" customFormat="1" ht="15" customHeight="1">
      <c r="B45" s="214"/>
      <c r="C45" s="215"/>
      <c r="D45" s="213"/>
      <c r="E45" s="216" t="s">
        <v>124</v>
      </c>
      <c r="F45" s="213"/>
      <c r="G45" s="329" t="s">
        <v>1554</v>
      </c>
      <c r="H45" s="329"/>
      <c r="I45" s="329"/>
      <c r="J45" s="329"/>
      <c r="K45" s="211"/>
    </row>
    <row r="46" spans="2:11" s="1" customFormat="1" ht="12.75" customHeight="1">
      <c r="B46" s="214"/>
      <c r="C46" s="215"/>
      <c r="D46" s="213"/>
      <c r="E46" s="213"/>
      <c r="F46" s="213"/>
      <c r="G46" s="213"/>
      <c r="H46" s="213"/>
      <c r="I46" s="213"/>
      <c r="J46" s="213"/>
      <c r="K46" s="211"/>
    </row>
    <row r="47" spans="2:11" s="1" customFormat="1" ht="15" customHeight="1">
      <c r="B47" s="214"/>
      <c r="C47" s="215"/>
      <c r="D47" s="329" t="s">
        <v>1555</v>
      </c>
      <c r="E47" s="329"/>
      <c r="F47" s="329"/>
      <c r="G47" s="329"/>
      <c r="H47" s="329"/>
      <c r="I47" s="329"/>
      <c r="J47" s="329"/>
      <c r="K47" s="211"/>
    </row>
    <row r="48" spans="2:11" s="1" customFormat="1" ht="15" customHeight="1">
      <c r="B48" s="214"/>
      <c r="C48" s="215"/>
      <c r="D48" s="215"/>
      <c r="E48" s="329" t="s">
        <v>1556</v>
      </c>
      <c r="F48" s="329"/>
      <c r="G48" s="329"/>
      <c r="H48" s="329"/>
      <c r="I48" s="329"/>
      <c r="J48" s="329"/>
      <c r="K48" s="211"/>
    </row>
    <row r="49" spans="2:11" s="1" customFormat="1" ht="15" customHeight="1">
      <c r="B49" s="214"/>
      <c r="C49" s="215"/>
      <c r="D49" s="215"/>
      <c r="E49" s="329" t="s">
        <v>1557</v>
      </c>
      <c r="F49" s="329"/>
      <c r="G49" s="329"/>
      <c r="H49" s="329"/>
      <c r="I49" s="329"/>
      <c r="J49" s="329"/>
      <c r="K49" s="211"/>
    </row>
    <row r="50" spans="2:11" s="1" customFormat="1" ht="15" customHeight="1">
      <c r="B50" s="214"/>
      <c r="C50" s="215"/>
      <c r="D50" s="215"/>
      <c r="E50" s="329" t="s">
        <v>1558</v>
      </c>
      <c r="F50" s="329"/>
      <c r="G50" s="329"/>
      <c r="H50" s="329"/>
      <c r="I50" s="329"/>
      <c r="J50" s="329"/>
      <c r="K50" s="211"/>
    </row>
    <row r="51" spans="2:11" s="1" customFormat="1" ht="15" customHeight="1">
      <c r="B51" s="214"/>
      <c r="C51" s="215"/>
      <c r="D51" s="329" t="s">
        <v>1559</v>
      </c>
      <c r="E51" s="329"/>
      <c r="F51" s="329"/>
      <c r="G51" s="329"/>
      <c r="H51" s="329"/>
      <c r="I51" s="329"/>
      <c r="J51" s="329"/>
      <c r="K51" s="211"/>
    </row>
    <row r="52" spans="2:11" s="1" customFormat="1" ht="25.5" customHeight="1">
      <c r="B52" s="210"/>
      <c r="C52" s="331" t="s">
        <v>1560</v>
      </c>
      <c r="D52" s="331"/>
      <c r="E52" s="331"/>
      <c r="F52" s="331"/>
      <c r="G52" s="331"/>
      <c r="H52" s="331"/>
      <c r="I52" s="331"/>
      <c r="J52" s="331"/>
      <c r="K52" s="211"/>
    </row>
    <row r="53" spans="2:11" s="1" customFormat="1" ht="5.25" customHeight="1">
      <c r="B53" s="210"/>
      <c r="C53" s="212"/>
      <c r="D53" s="212"/>
      <c r="E53" s="212"/>
      <c r="F53" s="212"/>
      <c r="G53" s="212"/>
      <c r="H53" s="212"/>
      <c r="I53" s="212"/>
      <c r="J53" s="212"/>
      <c r="K53" s="211"/>
    </row>
    <row r="54" spans="2:11" s="1" customFormat="1" ht="15" customHeight="1">
      <c r="B54" s="210"/>
      <c r="C54" s="329" t="s">
        <v>1561</v>
      </c>
      <c r="D54" s="329"/>
      <c r="E54" s="329"/>
      <c r="F54" s="329"/>
      <c r="G54" s="329"/>
      <c r="H54" s="329"/>
      <c r="I54" s="329"/>
      <c r="J54" s="329"/>
      <c r="K54" s="211"/>
    </row>
    <row r="55" spans="2:11" s="1" customFormat="1" ht="15" customHeight="1">
      <c r="B55" s="210"/>
      <c r="C55" s="329" t="s">
        <v>1562</v>
      </c>
      <c r="D55" s="329"/>
      <c r="E55" s="329"/>
      <c r="F55" s="329"/>
      <c r="G55" s="329"/>
      <c r="H55" s="329"/>
      <c r="I55" s="329"/>
      <c r="J55" s="329"/>
      <c r="K55" s="211"/>
    </row>
    <row r="56" spans="2:11" s="1" customFormat="1" ht="12.75" customHeight="1">
      <c r="B56" s="210"/>
      <c r="C56" s="213"/>
      <c r="D56" s="213"/>
      <c r="E56" s="213"/>
      <c r="F56" s="213"/>
      <c r="G56" s="213"/>
      <c r="H56" s="213"/>
      <c r="I56" s="213"/>
      <c r="J56" s="213"/>
      <c r="K56" s="211"/>
    </row>
    <row r="57" spans="2:11" s="1" customFormat="1" ht="15" customHeight="1">
      <c r="B57" s="210"/>
      <c r="C57" s="329" t="s">
        <v>1563</v>
      </c>
      <c r="D57" s="329"/>
      <c r="E57" s="329"/>
      <c r="F57" s="329"/>
      <c r="G57" s="329"/>
      <c r="H57" s="329"/>
      <c r="I57" s="329"/>
      <c r="J57" s="329"/>
      <c r="K57" s="211"/>
    </row>
    <row r="58" spans="2:11" s="1" customFormat="1" ht="15" customHeight="1">
      <c r="B58" s="210"/>
      <c r="C58" s="215"/>
      <c r="D58" s="329" t="s">
        <v>1564</v>
      </c>
      <c r="E58" s="329"/>
      <c r="F58" s="329"/>
      <c r="G58" s="329"/>
      <c r="H58" s="329"/>
      <c r="I58" s="329"/>
      <c r="J58" s="329"/>
      <c r="K58" s="211"/>
    </row>
    <row r="59" spans="2:11" s="1" customFormat="1" ht="15" customHeight="1">
      <c r="B59" s="210"/>
      <c r="C59" s="215"/>
      <c r="D59" s="329" t="s">
        <v>1565</v>
      </c>
      <c r="E59" s="329"/>
      <c r="F59" s="329"/>
      <c r="G59" s="329"/>
      <c r="H59" s="329"/>
      <c r="I59" s="329"/>
      <c r="J59" s="329"/>
      <c r="K59" s="211"/>
    </row>
    <row r="60" spans="2:11" s="1" customFormat="1" ht="15" customHeight="1">
      <c r="B60" s="210"/>
      <c r="C60" s="215"/>
      <c r="D60" s="329" t="s">
        <v>1566</v>
      </c>
      <c r="E60" s="329"/>
      <c r="F60" s="329"/>
      <c r="G60" s="329"/>
      <c r="H60" s="329"/>
      <c r="I60" s="329"/>
      <c r="J60" s="329"/>
      <c r="K60" s="211"/>
    </row>
    <row r="61" spans="2:11" s="1" customFormat="1" ht="15" customHeight="1">
      <c r="B61" s="210"/>
      <c r="C61" s="215"/>
      <c r="D61" s="329" t="s">
        <v>1567</v>
      </c>
      <c r="E61" s="329"/>
      <c r="F61" s="329"/>
      <c r="G61" s="329"/>
      <c r="H61" s="329"/>
      <c r="I61" s="329"/>
      <c r="J61" s="329"/>
      <c r="K61" s="211"/>
    </row>
    <row r="62" spans="2:11" s="1" customFormat="1" ht="15" customHeight="1">
      <c r="B62" s="210"/>
      <c r="C62" s="215"/>
      <c r="D62" s="330" t="s">
        <v>1568</v>
      </c>
      <c r="E62" s="330"/>
      <c r="F62" s="330"/>
      <c r="G62" s="330"/>
      <c r="H62" s="330"/>
      <c r="I62" s="330"/>
      <c r="J62" s="330"/>
      <c r="K62" s="211"/>
    </row>
    <row r="63" spans="2:11" s="1" customFormat="1" ht="15" customHeight="1">
      <c r="B63" s="210"/>
      <c r="C63" s="215"/>
      <c r="D63" s="329" t="s">
        <v>1569</v>
      </c>
      <c r="E63" s="329"/>
      <c r="F63" s="329"/>
      <c r="G63" s="329"/>
      <c r="H63" s="329"/>
      <c r="I63" s="329"/>
      <c r="J63" s="329"/>
      <c r="K63" s="211"/>
    </row>
    <row r="64" spans="2:11" s="1" customFormat="1" ht="12.75" customHeight="1">
      <c r="B64" s="210"/>
      <c r="C64" s="215"/>
      <c r="D64" s="215"/>
      <c r="E64" s="218"/>
      <c r="F64" s="215"/>
      <c r="G64" s="215"/>
      <c r="H64" s="215"/>
      <c r="I64" s="215"/>
      <c r="J64" s="215"/>
      <c r="K64" s="211"/>
    </row>
    <row r="65" spans="2:11" s="1" customFormat="1" ht="15" customHeight="1">
      <c r="B65" s="210"/>
      <c r="C65" s="215"/>
      <c r="D65" s="329" t="s">
        <v>1570</v>
      </c>
      <c r="E65" s="329"/>
      <c r="F65" s="329"/>
      <c r="G65" s="329"/>
      <c r="H65" s="329"/>
      <c r="I65" s="329"/>
      <c r="J65" s="329"/>
      <c r="K65" s="211"/>
    </row>
    <row r="66" spans="2:11" s="1" customFormat="1" ht="15" customHeight="1">
      <c r="B66" s="210"/>
      <c r="C66" s="215"/>
      <c r="D66" s="330" t="s">
        <v>1571</v>
      </c>
      <c r="E66" s="330"/>
      <c r="F66" s="330"/>
      <c r="G66" s="330"/>
      <c r="H66" s="330"/>
      <c r="I66" s="330"/>
      <c r="J66" s="330"/>
      <c r="K66" s="211"/>
    </row>
    <row r="67" spans="2:11" s="1" customFormat="1" ht="15" customHeight="1">
      <c r="B67" s="210"/>
      <c r="C67" s="215"/>
      <c r="D67" s="329" t="s">
        <v>1572</v>
      </c>
      <c r="E67" s="329"/>
      <c r="F67" s="329"/>
      <c r="G67" s="329"/>
      <c r="H67" s="329"/>
      <c r="I67" s="329"/>
      <c r="J67" s="329"/>
      <c r="K67" s="211"/>
    </row>
    <row r="68" spans="2:11" s="1" customFormat="1" ht="15" customHeight="1">
      <c r="B68" s="210"/>
      <c r="C68" s="215"/>
      <c r="D68" s="329" t="s">
        <v>1573</v>
      </c>
      <c r="E68" s="329"/>
      <c r="F68" s="329"/>
      <c r="G68" s="329"/>
      <c r="H68" s="329"/>
      <c r="I68" s="329"/>
      <c r="J68" s="329"/>
      <c r="K68" s="211"/>
    </row>
    <row r="69" spans="2:11" s="1" customFormat="1" ht="15" customHeight="1">
      <c r="B69" s="210"/>
      <c r="C69" s="215"/>
      <c r="D69" s="329" t="s">
        <v>1574</v>
      </c>
      <c r="E69" s="329"/>
      <c r="F69" s="329"/>
      <c r="G69" s="329"/>
      <c r="H69" s="329"/>
      <c r="I69" s="329"/>
      <c r="J69" s="329"/>
      <c r="K69" s="211"/>
    </row>
    <row r="70" spans="2:11" s="1" customFormat="1" ht="15" customHeight="1">
      <c r="B70" s="210"/>
      <c r="C70" s="215"/>
      <c r="D70" s="329" t="s">
        <v>1575</v>
      </c>
      <c r="E70" s="329"/>
      <c r="F70" s="329"/>
      <c r="G70" s="329"/>
      <c r="H70" s="329"/>
      <c r="I70" s="329"/>
      <c r="J70" s="329"/>
      <c r="K70" s="211"/>
    </row>
    <row r="71" spans="2:11" s="1" customFormat="1" ht="12.75" customHeight="1">
      <c r="B71" s="219"/>
      <c r="C71" s="220"/>
      <c r="D71" s="220"/>
      <c r="E71" s="220"/>
      <c r="F71" s="220"/>
      <c r="G71" s="220"/>
      <c r="H71" s="220"/>
      <c r="I71" s="220"/>
      <c r="J71" s="220"/>
      <c r="K71" s="221"/>
    </row>
    <row r="72" spans="2:11" s="1" customFormat="1" ht="18.75" customHeight="1">
      <c r="B72" s="222"/>
      <c r="C72" s="222"/>
      <c r="D72" s="222"/>
      <c r="E72" s="222"/>
      <c r="F72" s="222"/>
      <c r="G72" s="222"/>
      <c r="H72" s="222"/>
      <c r="I72" s="222"/>
      <c r="J72" s="222"/>
      <c r="K72" s="223"/>
    </row>
    <row r="73" spans="2:11" s="1" customFormat="1" ht="18.75" customHeight="1">
      <c r="B73" s="223"/>
      <c r="C73" s="223"/>
      <c r="D73" s="223"/>
      <c r="E73" s="223"/>
      <c r="F73" s="223"/>
      <c r="G73" s="223"/>
      <c r="H73" s="223"/>
      <c r="I73" s="223"/>
      <c r="J73" s="223"/>
      <c r="K73" s="223"/>
    </row>
    <row r="74" spans="2:11" s="1" customFormat="1" ht="7.5" customHeight="1">
      <c r="B74" s="224"/>
      <c r="C74" s="225"/>
      <c r="D74" s="225"/>
      <c r="E74" s="225"/>
      <c r="F74" s="225"/>
      <c r="G74" s="225"/>
      <c r="H74" s="225"/>
      <c r="I74" s="225"/>
      <c r="J74" s="225"/>
      <c r="K74" s="226"/>
    </row>
    <row r="75" spans="2:11" s="1" customFormat="1" ht="45" customHeight="1">
      <c r="B75" s="227"/>
      <c r="C75" s="328" t="s">
        <v>1576</v>
      </c>
      <c r="D75" s="328"/>
      <c r="E75" s="328"/>
      <c r="F75" s="328"/>
      <c r="G75" s="328"/>
      <c r="H75" s="328"/>
      <c r="I75" s="328"/>
      <c r="J75" s="328"/>
      <c r="K75" s="228"/>
    </row>
    <row r="76" spans="2:11" s="1" customFormat="1" ht="17.25" customHeight="1">
      <c r="B76" s="227"/>
      <c r="C76" s="229" t="s">
        <v>1577</v>
      </c>
      <c r="D76" s="229"/>
      <c r="E76" s="229"/>
      <c r="F76" s="229" t="s">
        <v>1578</v>
      </c>
      <c r="G76" s="230"/>
      <c r="H76" s="229" t="s">
        <v>57</v>
      </c>
      <c r="I76" s="229" t="s">
        <v>60</v>
      </c>
      <c r="J76" s="229" t="s">
        <v>1579</v>
      </c>
      <c r="K76" s="228"/>
    </row>
    <row r="77" spans="2:11" s="1" customFormat="1" ht="17.25" customHeight="1">
      <c r="B77" s="227"/>
      <c r="C77" s="231" t="s">
        <v>1580</v>
      </c>
      <c r="D77" s="231"/>
      <c r="E77" s="231"/>
      <c r="F77" s="232" t="s">
        <v>1581</v>
      </c>
      <c r="G77" s="233"/>
      <c r="H77" s="231"/>
      <c r="I77" s="231"/>
      <c r="J77" s="231" t="s">
        <v>1582</v>
      </c>
      <c r="K77" s="228"/>
    </row>
    <row r="78" spans="2:11" s="1" customFormat="1" ht="5.25" customHeight="1">
      <c r="B78" s="227"/>
      <c r="C78" s="234"/>
      <c r="D78" s="234"/>
      <c r="E78" s="234"/>
      <c r="F78" s="234"/>
      <c r="G78" s="235"/>
      <c r="H78" s="234"/>
      <c r="I78" s="234"/>
      <c r="J78" s="234"/>
      <c r="K78" s="228"/>
    </row>
    <row r="79" spans="2:11" s="1" customFormat="1" ht="15" customHeight="1">
      <c r="B79" s="227"/>
      <c r="C79" s="216" t="s">
        <v>56</v>
      </c>
      <c r="D79" s="234"/>
      <c r="E79" s="234"/>
      <c r="F79" s="236" t="s">
        <v>1583</v>
      </c>
      <c r="G79" s="235"/>
      <c r="H79" s="216" t="s">
        <v>1584</v>
      </c>
      <c r="I79" s="216" t="s">
        <v>1585</v>
      </c>
      <c r="J79" s="216">
        <v>20</v>
      </c>
      <c r="K79" s="228"/>
    </row>
    <row r="80" spans="2:11" s="1" customFormat="1" ht="15" customHeight="1">
      <c r="B80" s="227"/>
      <c r="C80" s="216" t="s">
        <v>1586</v>
      </c>
      <c r="D80" s="216"/>
      <c r="E80" s="216"/>
      <c r="F80" s="236" t="s">
        <v>1583</v>
      </c>
      <c r="G80" s="235"/>
      <c r="H80" s="216" t="s">
        <v>1587</v>
      </c>
      <c r="I80" s="216" t="s">
        <v>1585</v>
      </c>
      <c r="J80" s="216">
        <v>120</v>
      </c>
      <c r="K80" s="228"/>
    </row>
    <row r="81" spans="2:11" s="1" customFormat="1" ht="15" customHeight="1">
      <c r="B81" s="237"/>
      <c r="C81" s="216" t="s">
        <v>1588</v>
      </c>
      <c r="D81" s="216"/>
      <c r="E81" s="216"/>
      <c r="F81" s="236" t="s">
        <v>1589</v>
      </c>
      <c r="G81" s="235"/>
      <c r="H81" s="216" t="s">
        <v>1590</v>
      </c>
      <c r="I81" s="216" t="s">
        <v>1585</v>
      </c>
      <c r="J81" s="216">
        <v>50</v>
      </c>
      <c r="K81" s="228"/>
    </row>
    <row r="82" spans="2:11" s="1" customFormat="1" ht="15" customHeight="1">
      <c r="B82" s="237"/>
      <c r="C82" s="216" t="s">
        <v>1591</v>
      </c>
      <c r="D82" s="216"/>
      <c r="E82" s="216"/>
      <c r="F82" s="236" t="s">
        <v>1583</v>
      </c>
      <c r="G82" s="235"/>
      <c r="H82" s="216" t="s">
        <v>1592</v>
      </c>
      <c r="I82" s="216" t="s">
        <v>1593</v>
      </c>
      <c r="J82" s="216"/>
      <c r="K82" s="228"/>
    </row>
    <row r="83" spans="2:11" s="1" customFormat="1" ht="15" customHeight="1">
      <c r="B83" s="237"/>
      <c r="C83" s="238" t="s">
        <v>1594</v>
      </c>
      <c r="D83" s="238"/>
      <c r="E83" s="238"/>
      <c r="F83" s="239" t="s">
        <v>1589</v>
      </c>
      <c r="G83" s="238"/>
      <c r="H83" s="238" t="s">
        <v>1595</v>
      </c>
      <c r="I83" s="238" t="s">
        <v>1585</v>
      </c>
      <c r="J83" s="238">
        <v>15</v>
      </c>
      <c r="K83" s="228"/>
    </row>
    <row r="84" spans="2:11" s="1" customFormat="1" ht="15" customHeight="1">
      <c r="B84" s="237"/>
      <c r="C84" s="238" t="s">
        <v>1596</v>
      </c>
      <c r="D84" s="238"/>
      <c r="E84" s="238"/>
      <c r="F84" s="239" t="s">
        <v>1589</v>
      </c>
      <c r="G84" s="238"/>
      <c r="H84" s="238" t="s">
        <v>1597</v>
      </c>
      <c r="I84" s="238" t="s">
        <v>1585</v>
      </c>
      <c r="J84" s="238">
        <v>15</v>
      </c>
      <c r="K84" s="228"/>
    </row>
    <row r="85" spans="2:11" s="1" customFormat="1" ht="15" customHeight="1">
      <c r="B85" s="237"/>
      <c r="C85" s="238" t="s">
        <v>1598</v>
      </c>
      <c r="D85" s="238"/>
      <c r="E85" s="238"/>
      <c r="F85" s="239" t="s">
        <v>1589</v>
      </c>
      <c r="G85" s="238"/>
      <c r="H85" s="238" t="s">
        <v>1599</v>
      </c>
      <c r="I85" s="238" t="s">
        <v>1585</v>
      </c>
      <c r="J85" s="238">
        <v>20</v>
      </c>
      <c r="K85" s="228"/>
    </row>
    <row r="86" spans="2:11" s="1" customFormat="1" ht="15" customHeight="1">
      <c r="B86" s="237"/>
      <c r="C86" s="238" t="s">
        <v>1600</v>
      </c>
      <c r="D86" s="238"/>
      <c r="E86" s="238"/>
      <c r="F86" s="239" t="s">
        <v>1589</v>
      </c>
      <c r="G86" s="238"/>
      <c r="H86" s="238" t="s">
        <v>1601</v>
      </c>
      <c r="I86" s="238" t="s">
        <v>1585</v>
      </c>
      <c r="J86" s="238">
        <v>20</v>
      </c>
      <c r="K86" s="228"/>
    </row>
    <row r="87" spans="2:11" s="1" customFormat="1" ht="15" customHeight="1">
      <c r="B87" s="237"/>
      <c r="C87" s="216" t="s">
        <v>1602</v>
      </c>
      <c r="D87" s="216"/>
      <c r="E87" s="216"/>
      <c r="F87" s="236" t="s">
        <v>1589</v>
      </c>
      <c r="G87" s="235"/>
      <c r="H87" s="216" t="s">
        <v>1603</v>
      </c>
      <c r="I87" s="216" t="s">
        <v>1585</v>
      </c>
      <c r="J87" s="216">
        <v>50</v>
      </c>
      <c r="K87" s="228"/>
    </row>
    <row r="88" spans="2:11" s="1" customFormat="1" ht="15" customHeight="1">
      <c r="B88" s="237"/>
      <c r="C88" s="216" t="s">
        <v>1604</v>
      </c>
      <c r="D88" s="216"/>
      <c r="E88" s="216"/>
      <c r="F88" s="236" t="s">
        <v>1589</v>
      </c>
      <c r="G88" s="235"/>
      <c r="H88" s="216" t="s">
        <v>1605</v>
      </c>
      <c r="I88" s="216" t="s">
        <v>1585</v>
      </c>
      <c r="J88" s="216">
        <v>20</v>
      </c>
      <c r="K88" s="228"/>
    </row>
    <row r="89" spans="2:11" s="1" customFormat="1" ht="15" customHeight="1">
      <c r="B89" s="237"/>
      <c r="C89" s="216" t="s">
        <v>1606</v>
      </c>
      <c r="D89" s="216"/>
      <c r="E89" s="216"/>
      <c r="F89" s="236" t="s">
        <v>1589</v>
      </c>
      <c r="G89" s="235"/>
      <c r="H89" s="216" t="s">
        <v>1607</v>
      </c>
      <c r="I89" s="216" t="s">
        <v>1585</v>
      </c>
      <c r="J89" s="216">
        <v>20</v>
      </c>
      <c r="K89" s="228"/>
    </row>
    <row r="90" spans="2:11" s="1" customFormat="1" ht="15" customHeight="1">
      <c r="B90" s="237"/>
      <c r="C90" s="216" t="s">
        <v>1608</v>
      </c>
      <c r="D90" s="216"/>
      <c r="E90" s="216"/>
      <c r="F90" s="236" t="s">
        <v>1589</v>
      </c>
      <c r="G90" s="235"/>
      <c r="H90" s="216" t="s">
        <v>1609</v>
      </c>
      <c r="I90" s="216" t="s">
        <v>1585</v>
      </c>
      <c r="J90" s="216">
        <v>50</v>
      </c>
      <c r="K90" s="228"/>
    </row>
    <row r="91" spans="2:11" s="1" customFormat="1" ht="15" customHeight="1">
      <c r="B91" s="237"/>
      <c r="C91" s="216" t="s">
        <v>1610</v>
      </c>
      <c r="D91" s="216"/>
      <c r="E91" s="216"/>
      <c r="F91" s="236" t="s">
        <v>1589</v>
      </c>
      <c r="G91" s="235"/>
      <c r="H91" s="216" t="s">
        <v>1610</v>
      </c>
      <c r="I91" s="216" t="s">
        <v>1585</v>
      </c>
      <c r="J91" s="216">
        <v>50</v>
      </c>
      <c r="K91" s="228"/>
    </row>
    <row r="92" spans="2:11" s="1" customFormat="1" ht="15" customHeight="1">
      <c r="B92" s="237"/>
      <c r="C92" s="216" t="s">
        <v>530</v>
      </c>
      <c r="D92" s="216"/>
      <c r="E92" s="216"/>
      <c r="F92" s="236" t="s">
        <v>1589</v>
      </c>
      <c r="G92" s="235"/>
      <c r="H92" s="216" t="s">
        <v>1611</v>
      </c>
      <c r="I92" s="216" t="s">
        <v>1585</v>
      </c>
      <c r="J92" s="216">
        <v>255</v>
      </c>
      <c r="K92" s="228"/>
    </row>
    <row r="93" spans="2:11" s="1" customFormat="1" ht="15" customHeight="1">
      <c r="B93" s="237"/>
      <c r="C93" s="216" t="s">
        <v>1612</v>
      </c>
      <c r="D93" s="216"/>
      <c r="E93" s="216"/>
      <c r="F93" s="236" t="s">
        <v>1583</v>
      </c>
      <c r="G93" s="235"/>
      <c r="H93" s="216" t="s">
        <v>1613</v>
      </c>
      <c r="I93" s="216" t="s">
        <v>1614</v>
      </c>
      <c r="J93" s="216"/>
      <c r="K93" s="228"/>
    </row>
    <row r="94" spans="2:11" s="1" customFormat="1" ht="15" customHeight="1">
      <c r="B94" s="237"/>
      <c r="C94" s="216" t="s">
        <v>1615</v>
      </c>
      <c r="D94" s="216"/>
      <c r="E94" s="216"/>
      <c r="F94" s="236" t="s">
        <v>1583</v>
      </c>
      <c r="G94" s="235"/>
      <c r="H94" s="216" t="s">
        <v>1616</v>
      </c>
      <c r="I94" s="216" t="s">
        <v>1617</v>
      </c>
      <c r="J94" s="216"/>
      <c r="K94" s="228"/>
    </row>
    <row r="95" spans="2:11" s="1" customFormat="1" ht="15" customHeight="1">
      <c r="B95" s="237"/>
      <c r="C95" s="216" t="s">
        <v>1618</v>
      </c>
      <c r="D95" s="216"/>
      <c r="E95" s="216"/>
      <c r="F95" s="236" t="s">
        <v>1583</v>
      </c>
      <c r="G95" s="235"/>
      <c r="H95" s="216" t="s">
        <v>1618</v>
      </c>
      <c r="I95" s="216" t="s">
        <v>1617</v>
      </c>
      <c r="J95" s="216"/>
      <c r="K95" s="228"/>
    </row>
    <row r="96" spans="2:11" s="1" customFormat="1" ht="15" customHeight="1">
      <c r="B96" s="237"/>
      <c r="C96" s="216" t="s">
        <v>41</v>
      </c>
      <c r="D96" s="216"/>
      <c r="E96" s="216"/>
      <c r="F96" s="236" t="s">
        <v>1583</v>
      </c>
      <c r="G96" s="235"/>
      <c r="H96" s="216" t="s">
        <v>1619</v>
      </c>
      <c r="I96" s="216" t="s">
        <v>1617</v>
      </c>
      <c r="J96" s="216"/>
      <c r="K96" s="228"/>
    </row>
    <row r="97" spans="2:11" s="1" customFormat="1" ht="15" customHeight="1">
      <c r="B97" s="237"/>
      <c r="C97" s="216" t="s">
        <v>51</v>
      </c>
      <c r="D97" s="216"/>
      <c r="E97" s="216"/>
      <c r="F97" s="236" t="s">
        <v>1583</v>
      </c>
      <c r="G97" s="235"/>
      <c r="H97" s="216" t="s">
        <v>1620</v>
      </c>
      <c r="I97" s="216" t="s">
        <v>1617</v>
      </c>
      <c r="J97" s="216"/>
      <c r="K97" s="228"/>
    </row>
    <row r="98" spans="2:11" s="1" customFormat="1" ht="15" customHeight="1">
      <c r="B98" s="240"/>
      <c r="C98" s="241"/>
      <c r="D98" s="241"/>
      <c r="E98" s="241"/>
      <c r="F98" s="241"/>
      <c r="G98" s="241"/>
      <c r="H98" s="241"/>
      <c r="I98" s="241"/>
      <c r="J98" s="241"/>
      <c r="K98" s="242"/>
    </row>
    <row r="99" spans="2:11" s="1" customFormat="1" ht="18.75" customHeight="1">
      <c r="B99" s="243"/>
      <c r="C99" s="244"/>
      <c r="D99" s="244"/>
      <c r="E99" s="244"/>
      <c r="F99" s="244"/>
      <c r="G99" s="244"/>
      <c r="H99" s="244"/>
      <c r="I99" s="244"/>
      <c r="J99" s="244"/>
      <c r="K99" s="243"/>
    </row>
    <row r="100" spans="2:11" s="1" customFormat="1" ht="18.75" customHeight="1"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</row>
    <row r="101" spans="2:11" s="1" customFormat="1" ht="7.5" customHeight="1">
      <c r="B101" s="224"/>
      <c r="C101" s="225"/>
      <c r="D101" s="225"/>
      <c r="E101" s="225"/>
      <c r="F101" s="225"/>
      <c r="G101" s="225"/>
      <c r="H101" s="225"/>
      <c r="I101" s="225"/>
      <c r="J101" s="225"/>
      <c r="K101" s="226"/>
    </row>
    <row r="102" spans="2:11" s="1" customFormat="1" ht="45" customHeight="1">
      <c r="B102" s="227"/>
      <c r="C102" s="328" t="s">
        <v>1621</v>
      </c>
      <c r="D102" s="328"/>
      <c r="E102" s="328"/>
      <c r="F102" s="328"/>
      <c r="G102" s="328"/>
      <c r="H102" s="328"/>
      <c r="I102" s="328"/>
      <c r="J102" s="328"/>
      <c r="K102" s="228"/>
    </row>
    <row r="103" spans="2:11" s="1" customFormat="1" ht="17.25" customHeight="1">
      <c r="B103" s="227"/>
      <c r="C103" s="229" t="s">
        <v>1577</v>
      </c>
      <c r="D103" s="229"/>
      <c r="E103" s="229"/>
      <c r="F103" s="229" t="s">
        <v>1578</v>
      </c>
      <c r="G103" s="230"/>
      <c r="H103" s="229" t="s">
        <v>57</v>
      </c>
      <c r="I103" s="229" t="s">
        <v>60</v>
      </c>
      <c r="J103" s="229" t="s">
        <v>1579</v>
      </c>
      <c r="K103" s="228"/>
    </row>
    <row r="104" spans="2:11" s="1" customFormat="1" ht="17.25" customHeight="1">
      <c r="B104" s="227"/>
      <c r="C104" s="231" t="s">
        <v>1580</v>
      </c>
      <c r="D104" s="231"/>
      <c r="E104" s="231"/>
      <c r="F104" s="232" t="s">
        <v>1581</v>
      </c>
      <c r="G104" s="233"/>
      <c r="H104" s="231"/>
      <c r="I104" s="231"/>
      <c r="J104" s="231" t="s">
        <v>1582</v>
      </c>
      <c r="K104" s="228"/>
    </row>
    <row r="105" spans="2:11" s="1" customFormat="1" ht="5.25" customHeight="1">
      <c r="B105" s="227"/>
      <c r="C105" s="229"/>
      <c r="D105" s="229"/>
      <c r="E105" s="229"/>
      <c r="F105" s="229"/>
      <c r="G105" s="245"/>
      <c r="H105" s="229"/>
      <c r="I105" s="229"/>
      <c r="J105" s="229"/>
      <c r="K105" s="228"/>
    </row>
    <row r="106" spans="2:11" s="1" customFormat="1" ht="15" customHeight="1">
      <c r="B106" s="227"/>
      <c r="C106" s="216" t="s">
        <v>56</v>
      </c>
      <c r="D106" s="234"/>
      <c r="E106" s="234"/>
      <c r="F106" s="236" t="s">
        <v>1583</v>
      </c>
      <c r="G106" s="245"/>
      <c r="H106" s="216" t="s">
        <v>1622</v>
      </c>
      <c r="I106" s="216" t="s">
        <v>1585</v>
      </c>
      <c r="J106" s="216">
        <v>20</v>
      </c>
      <c r="K106" s="228"/>
    </row>
    <row r="107" spans="2:11" s="1" customFormat="1" ht="15" customHeight="1">
      <c r="B107" s="227"/>
      <c r="C107" s="216" t="s">
        <v>1586</v>
      </c>
      <c r="D107" s="216"/>
      <c r="E107" s="216"/>
      <c r="F107" s="236" t="s">
        <v>1583</v>
      </c>
      <c r="G107" s="216"/>
      <c r="H107" s="216" t="s">
        <v>1622</v>
      </c>
      <c r="I107" s="216" t="s">
        <v>1585</v>
      </c>
      <c r="J107" s="216">
        <v>120</v>
      </c>
      <c r="K107" s="228"/>
    </row>
    <row r="108" spans="2:11" s="1" customFormat="1" ht="15" customHeight="1">
      <c r="B108" s="237"/>
      <c r="C108" s="216" t="s">
        <v>1588</v>
      </c>
      <c r="D108" s="216"/>
      <c r="E108" s="216"/>
      <c r="F108" s="236" t="s">
        <v>1589</v>
      </c>
      <c r="G108" s="216"/>
      <c r="H108" s="216" t="s">
        <v>1622</v>
      </c>
      <c r="I108" s="216" t="s">
        <v>1585</v>
      </c>
      <c r="J108" s="216">
        <v>50</v>
      </c>
      <c r="K108" s="228"/>
    </row>
    <row r="109" spans="2:11" s="1" customFormat="1" ht="15" customHeight="1">
      <c r="B109" s="237"/>
      <c r="C109" s="216" t="s">
        <v>1591</v>
      </c>
      <c r="D109" s="216"/>
      <c r="E109" s="216"/>
      <c r="F109" s="236" t="s">
        <v>1583</v>
      </c>
      <c r="G109" s="216"/>
      <c r="H109" s="216" t="s">
        <v>1622</v>
      </c>
      <c r="I109" s="216" t="s">
        <v>1593</v>
      </c>
      <c r="J109" s="216"/>
      <c r="K109" s="228"/>
    </row>
    <row r="110" spans="2:11" s="1" customFormat="1" ht="15" customHeight="1">
      <c r="B110" s="237"/>
      <c r="C110" s="216" t="s">
        <v>1602</v>
      </c>
      <c r="D110" s="216"/>
      <c r="E110" s="216"/>
      <c r="F110" s="236" t="s">
        <v>1589</v>
      </c>
      <c r="G110" s="216"/>
      <c r="H110" s="216" t="s">
        <v>1622</v>
      </c>
      <c r="I110" s="216" t="s">
        <v>1585</v>
      </c>
      <c r="J110" s="216">
        <v>50</v>
      </c>
      <c r="K110" s="228"/>
    </row>
    <row r="111" spans="2:11" s="1" customFormat="1" ht="15" customHeight="1">
      <c r="B111" s="237"/>
      <c r="C111" s="216" t="s">
        <v>1610</v>
      </c>
      <c r="D111" s="216"/>
      <c r="E111" s="216"/>
      <c r="F111" s="236" t="s">
        <v>1589</v>
      </c>
      <c r="G111" s="216"/>
      <c r="H111" s="216" t="s">
        <v>1622</v>
      </c>
      <c r="I111" s="216" t="s">
        <v>1585</v>
      </c>
      <c r="J111" s="216">
        <v>50</v>
      </c>
      <c r="K111" s="228"/>
    </row>
    <row r="112" spans="2:11" s="1" customFormat="1" ht="15" customHeight="1">
      <c r="B112" s="237"/>
      <c r="C112" s="216" t="s">
        <v>1608</v>
      </c>
      <c r="D112" s="216"/>
      <c r="E112" s="216"/>
      <c r="F112" s="236" t="s">
        <v>1589</v>
      </c>
      <c r="G112" s="216"/>
      <c r="H112" s="216" t="s">
        <v>1622</v>
      </c>
      <c r="I112" s="216" t="s">
        <v>1585</v>
      </c>
      <c r="J112" s="216">
        <v>50</v>
      </c>
      <c r="K112" s="228"/>
    </row>
    <row r="113" spans="2:11" s="1" customFormat="1" ht="15" customHeight="1">
      <c r="B113" s="237"/>
      <c r="C113" s="216" t="s">
        <v>56</v>
      </c>
      <c r="D113" s="216"/>
      <c r="E113" s="216"/>
      <c r="F113" s="236" t="s">
        <v>1583</v>
      </c>
      <c r="G113" s="216"/>
      <c r="H113" s="216" t="s">
        <v>1623</v>
      </c>
      <c r="I113" s="216" t="s">
        <v>1585</v>
      </c>
      <c r="J113" s="216">
        <v>20</v>
      </c>
      <c r="K113" s="228"/>
    </row>
    <row r="114" spans="2:11" s="1" customFormat="1" ht="15" customHeight="1">
      <c r="B114" s="237"/>
      <c r="C114" s="216" t="s">
        <v>1624</v>
      </c>
      <c r="D114" s="216"/>
      <c r="E114" s="216"/>
      <c r="F114" s="236" t="s">
        <v>1583</v>
      </c>
      <c r="G114" s="216"/>
      <c r="H114" s="216" t="s">
        <v>1625</v>
      </c>
      <c r="I114" s="216" t="s">
        <v>1585</v>
      </c>
      <c r="J114" s="216">
        <v>120</v>
      </c>
      <c r="K114" s="228"/>
    </row>
    <row r="115" spans="2:11" s="1" customFormat="1" ht="15" customHeight="1">
      <c r="B115" s="237"/>
      <c r="C115" s="216" t="s">
        <v>41</v>
      </c>
      <c r="D115" s="216"/>
      <c r="E115" s="216"/>
      <c r="F115" s="236" t="s">
        <v>1583</v>
      </c>
      <c r="G115" s="216"/>
      <c r="H115" s="216" t="s">
        <v>1626</v>
      </c>
      <c r="I115" s="216" t="s">
        <v>1617</v>
      </c>
      <c r="J115" s="216"/>
      <c r="K115" s="228"/>
    </row>
    <row r="116" spans="2:11" s="1" customFormat="1" ht="15" customHeight="1">
      <c r="B116" s="237"/>
      <c r="C116" s="216" t="s">
        <v>51</v>
      </c>
      <c r="D116" s="216"/>
      <c r="E116" s="216"/>
      <c r="F116" s="236" t="s">
        <v>1583</v>
      </c>
      <c r="G116" s="216"/>
      <c r="H116" s="216" t="s">
        <v>1627</v>
      </c>
      <c r="I116" s="216" t="s">
        <v>1617</v>
      </c>
      <c r="J116" s="216"/>
      <c r="K116" s="228"/>
    </row>
    <row r="117" spans="2:11" s="1" customFormat="1" ht="15" customHeight="1">
      <c r="B117" s="237"/>
      <c r="C117" s="216" t="s">
        <v>60</v>
      </c>
      <c r="D117" s="216"/>
      <c r="E117" s="216"/>
      <c r="F117" s="236" t="s">
        <v>1583</v>
      </c>
      <c r="G117" s="216"/>
      <c r="H117" s="216" t="s">
        <v>1628</v>
      </c>
      <c r="I117" s="216" t="s">
        <v>1629</v>
      </c>
      <c r="J117" s="216"/>
      <c r="K117" s="228"/>
    </row>
    <row r="118" spans="2:11" s="1" customFormat="1" ht="15" customHeight="1">
      <c r="B118" s="240"/>
      <c r="C118" s="246"/>
      <c r="D118" s="246"/>
      <c r="E118" s="246"/>
      <c r="F118" s="246"/>
      <c r="G118" s="246"/>
      <c r="H118" s="246"/>
      <c r="I118" s="246"/>
      <c r="J118" s="246"/>
      <c r="K118" s="242"/>
    </row>
    <row r="119" spans="2:11" s="1" customFormat="1" ht="18.75" customHeight="1">
      <c r="B119" s="247"/>
      <c r="C119" s="213"/>
      <c r="D119" s="213"/>
      <c r="E119" s="213"/>
      <c r="F119" s="248"/>
      <c r="G119" s="213"/>
      <c r="H119" s="213"/>
      <c r="I119" s="213"/>
      <c r="J119" s="213"/>
      <c r="K119" s="247"/>
    </row>
    <row r="120" spans="2:11" s="1" customFormat="1" ht="18.75" customHeight="1">
      <c r="B120" s="223"/>
      <c r="C120" s="223"/>
      <c r="D120" s="223"/>
      <c r="E120" s="223"/>
      <c r="F120" s="223"/>
      <c r="G120" s="223"/>
      <c r="H120" s="223"/>
      <c r="I120" s="223"/>
      <c r="J120" s="223"/>
      <c r="K120" s="223"/>
    </row>
    <row r="121" spans="2:11" s="1" customFormat="1" ht="7.5" customHeight="1">
      <c r="B121" s="249"/>
      <c r="C121" s="250"/>
      <c r="D121" s="250"/>
      <c r="E121" s="250"/>
      <c r="F121" s="250"/>
      <c r="G121" s="250"/>
      <c r="H121" s="250"/>
      <c r="I121" s="250"/>
      <c r="J121" s="250"/>
      <c r="K121" s="251"/>
    </row>
    <row r="122" spans="2:11" s="1" customFormat="1" ht="45" customHeight="1">
      <c r="B122" s="252"/>
      <c r="C122" s="327" t="s">
        <v>1630</v>
      </c>
      <c r="D122" s="327"/>
      <c r="E122" s="327"/>
      <c r="F122" s="327"/>
      <c r="G122" s="327"/>
      <c r="H122" s="327"/>
      <c r="I122" s="327"/>
      <c r="J122" s="327"/>
      <c r="K122" s="253"/>
    </row>
    <row r="123" spans="2:11" s="1" customFormat="1" ht="17.25" customHeight="1">
      <c r="B123" s="254"/>
      <c r="C123" s="229" t="s">
        <v>1577</v>
      </c>
      <c r="D123" s="229"/>
      <c r="E123" s="229"/>
      <c r="F123" s="229" t="s">
        <v>1578</v>
      </c>
      <c r="G123" s="230"/>
      <c r="H123" s="229" t="s">
        <v>57</v>
      </c>
      <c r="I123" s="229" t="s">
        <v>60</v>
      </c>
      <c r="J123" s="229" t="s">
        <v>1579</v>
      </c>
      <c r="K123" s="255"/>
    </row>
    <row r="124" spans="2:11" s="1" customFormat="1" ht="17.25" customHeight="1">
      <c r="B124" s="254"/>
      <c r="C124" s="231" t="s">
        <v>1580</v>
      </c>
      <c r="D124" s="231"/>
      <c r="E124" s="231"/>
      <c r="F124" s="232" t="s">
        <v>1581</v>
      </c>
      <c r="G124" s="233"/>
      <c r="H124" s="231"/>
      <c r="I124" s="231"/>
      <c r="J124" s="231" t="s">
        <v>1582</v>
      </c>
      <c r="K124" s="255"/>
    </row>
    <row r="125" spans="2:11" s="1" customFormat="1" ht="5.25" customHeight="1">
      <c r="B125" s="256"/>
      <c r="C125" s="234"/>
      <c r="D125" s="234"/>
      <c r="E125" s="234"/>
      <c r="F125" s="234"/>
      <c r="G125" s="216"/>
      <c r="H125" s="234"/>
      <c r="I125" s="234"/>
      <c r="J125" s="234"/>
      <c r="K125" s="257"/>
    </row>
    <row r="126" spans="2:11" s="1" customFormat="1" ht="15" customHeight="1">
      <c r="B126" s="256"/>
      <c r="C126" s="216" t="s">
        <v>1586</v>
      </c>
      <c r="D126" s="234"/>
      <c r="E126" s="234"/>
      <c r="F126" s="236" t="s">
        <v>1583</v>
      </c>
      <c r="G126" s="216"/>
      <c r="H126" s="216" t="s">
        <v>1622</v>
      </c>
      <c r="I126" s="216" t="s">
        <v>1585</v>
      </c>
      <c r="J126" s="216">
        <v>120</v>
      </c>
      <c r="K126" s="258"/>
    </row>
    <row r="127" spans="2:11" s="1" customFormat="1" ht="15" customHeight="1">
      <c r="B127" s="256"/>
      <c r="C127" s="216" t="s">
        <v>1631</v>
      </c>
      <c r="D127" s="216"/>
      <c r="E127" s="216"/>
      <c r="F127" s="236" t="s">
        <v>1583</v>
      </c>
      <c r="G127" s="216"/>
      <c r="H127" s="216" t="s">
        <v>1632</v>
      </c>
      <c r="I127" s="216" t="s">
        <v>1585</v>
      </c>
      <c r="J127" s="216" t="s">
        <v>1633</v>
      </c>
      <c r="K127" s="258"/>
    </row>
    <row r="128" spans="2:11" s="1" customFormat="1" ht="15" customHeight="1">
      <c r="B128" s="256"/>
      <c r="C128" s="216" t="s">
        <v>1531</v>
      </c>
      <c r="D128" s="216"/>
      <c r="E128" s="216"/>
      <c r="F128" s="236" t="s">
        <v>1583</v>
      </c>
      <c r="G128" s="216"/>
      <c r="H128" s="216" t="s">
        <v>1634</v>
      </c>
      <c r="I128" s="216" t="s">
        <v>1585</v>
      </c>
      <c r="J128" s="216" t="s">
        <v>1633</v>
      </c>
      <c r="K128" s="258"/>
    </row>
    <row r="129" spans="2:11" s="1" customFormat="1" ht="15" customHeight="1">
      <c r="B129" s="256"/>
      <c r="C129" s="216" t="s">
        <v>1594</v>
      </c>
      <c r="D129" s="216"/>
      <c r="E129" s="216"/>
      <c r="F129" s="236" t="s">
        <v>1589</v>
      </c>
      <c r="G129" s="216"/>
      <c r="H129" s="216" t="s">
        <v>1595</v>
      </c>
      <c r="I129" s="216" t="s">
        <v>1585</v>
      </c>
      <c r="J129" s="216">
        <v>15</v>
      </c>
      <c r="K129" s="258"/>
    </row>
    <row r="130" spans="2:11" s="1" customFormat="1" ht="15" customHeight="1">
      <c r="B130" s="256"/>
      <c r="C130" s="238" t="s">
        <v>1596</v>
      </c>
      <c r="D130" s="238"/>
      <c r="E130" s="238"/>
      <c r="F130" s="239" t="s">
        <v>1589</v>
      </c>
      <c r="G130" s="238"/>
      <c r="H130" s="238" t="s">
        <v>1597</v>
      </c>
      <c r="I130" s="238" t="s">
        <v>1585</v>
      </c>
      <c r="J130" s="238">
        <v>15</v>
      </c>
      <c r="K130" s="258"/>
    </row>
    <row r="131" spans="2:11" s="1" customFormat="1" ht="15" customHeight="1">
      <c r="B131" s="256"/>
      <c r="C131" s="238" t="s">
        <v>1598</v>
      </c>
      <c r="D131" s="238"/>
      <c r="E131" s="238"/>
      <c r="F131" s="239" t="s">
        <v>1589</v>
      </c>
      <c r="G131" s="238"/>
      <c r="H131" s="238" t="s">
        <v>1599</v>
      </c>
      <c r="I131" s="238" t="s">
        <v>1585</v>
      </c>
      <c r="J131" s="238">
        <v>20</v>
      </c>
      <c r="K131" s="258"/>
    </row>
    <row r="132" spans="2:11" s="1" customFormat="1" ht="15" customHeight="1">
      <c r="B132" s="256"/>
      <c r="C132" s="238" t="s">
        <v>1600</v>
      </c>
      <c r="D132" s="238"/>
      <c r="E132" s="238"/>
      <c r="F132" s="239" t="s">
        <v>1589</v>
      </c>
      <c r="G132" s="238"/>
      <c r="H132" s="238" t="s">
        <v>1601</v>
      </c>
      <c r="I132" s="238" t="s">
        <v>1585</v>
      </c>
      <c r="J132" s="238">
        <v>20</v>
      </c>
      <c r="K132" s="258"/>
    </row>
    <row r="133" spans="2:11" s="1" customFormat="1" ht="15" customHeight="1">
      <c r="B133" s="256"/>
      <c r="C133" s="216" t="s">
        <v>1588</v>
      </c>
      <c r="D133" s="216"/>
      <c r="E133" s="216"/>
      <c r="F133" s="236" t="s">
        <v>1589</v>
      </c>
      <c r="G133" s="216"/>
      <c r="H133" s="216" t="s">
        <v>1622</v>
      </c>
      <c r="I133" s="216" t="s">
        <v>1585</v>
      </c>
      <c r="J133" s="216">
        <v>50</v>
      </c>
      <c r="K133" s="258"/>
    </row>
    <row r="134" spans="2:11" s="1" customFormat="1" ht="15" customHeight="1">
      <c r="B134" s="256"/>
      <c r="C134" s="216" t="s">
        <v>1602</v>
      </c>
      <c r="D134" s="216"/>
      <c r="E134" s="216"/>
      <c r="F134" s="236" t="s">
        <v>1589</v>
      </c>
      <c r="G134" s="216"/>
      <c r="H134" s="216" t="s">
        <v>1622</v>
      </c>
      <c r="I134" s="216" t="s">
        <v>1585</v>
      </c>
      <c r="J134" s="216">
        <v>50</v>
      </c>
      <c r="K134" s="258"/>
    </row>
    <row r="135" spans="2:11" s="1" customFormat="1" ht="15" customHeight="1">
      <c r="B135" s="256"/>
      <c r="C135" s="216" t="s">
        <v>1608</v>
      </c>
      <c r="D135" s="216"/>
      <c r="E135" s="216"/>
      <c r="F135" s="236" t="s">
        <v>1589</v>
      </c>
      <c r="G135" s="216"/>
      <c r="H135" s="216" t="s">
        <v>1622</v>
      </c>
      <c r="I135" s="216" t="s">
        <v>1585</v>
      </c>
      <c r="J135" s="216">
        <v>50</v>
      </c>
      <c r="K135" s="258"/>
    </row>
    <row r="136" spans="2:11" s="1" customFormat="1" ht="15" customHeight="1">
      <c r="B136" s="256"/>
      <c r="C136" s="216" t="s">
        <v>1610</v>
      </c>
      <c r="D136" s="216"/>
      <c r="E136" s="216"/>
      <c r="F136" s="236" t="s">
        <v>1589</v>
      </c>
      <c r="G136" s="216"/>
      <c r="H136" s="216" t="s">
        <v>1622</v>
      </c>
      <c r="I136" s="216" t="s">
        <v>1585</v>
      </c>
      <c r="J136" s="216">
        <v>50</v>
      </c>
      <c r="K136" s="258"/>
    </row>
    <row r="137" spans="2:11" s="1" customFormat="1" ht="15" customHeight="1">
      <c r="B137" s="256"/>
      <c r="C137" s="216" t="s">
        <v>530</v>
      </c>
      <c r="D137" s="216"/>
      <c r="E137" s="216"/>
      <c r="F137" s="236" t="s">
        <v>1589</v>
      </c>
      <c r="G137" s="216"/>
      <c r="H137" s="216" t="s">
        <v>1635</v>
      </c>
      <c r="I137" s="216" t="s">
        <v>1585</v>
      </c>
      <c r="J137" s="216">
        <v>255</v>
      </c>
      <c r="K137" s="258"/>
    </row>
    <row r="138" spans="2:11" s="1" customFormat="1" ht="15" customHeight="1">
      <c r="B138" s="256"/>
      <c r="C138" s="216" t="s">
        <v>1612</v>
      </c>
      <c r="D138" s="216"/>
      <c r="E138" s="216"/>
      <c r="F138" s="236" t="s">
        <v>1583</v>
      </c>
      <c r="G138" s="216"/>
      <c r="H138" s="216" t="s">
        <v>1636</v>
      </c>
      <c r="I138" s="216" t="s">
        <v>1614</v>
      </c>
      <c r="J138" s="216"/>
      <c r="K138" s="258"/>
    </row>
    <row r="139" spans="2:11" s="1" customFormat="1" ht="15" customHeight="1">
      <c r="B139" s="256"/>
      <c r="C139" s="216" t="s">
        <v>1615</v>
      </c>
      <c r="D139" s="216"/>
      <c r="E139" s="216"/>
      <c r="F139" s="236" t="s">
        <v>1583</v>
      </c>
      <c r="G139" s="216"/>
      <c r="H139" s="216" t="s">
        <v>1637</v>
      </c>
      <c r="I139" s="216" t="s">
        <v>1617</v>
      </c>
      <c r="J139" s="216"/>
      <c r="K139" s="258"/>
    </row>
    <row r="140" spans="2:11" s="1" customFormat="1" ht="15" customHeight="1">
      <c r="B140" s="256"/>
      <c r="C140" s="216" t="s">
        <v>1618</v>
      </c>
      <c r="D140" s="216"/>
      <c r="E140" s="216"/>
      <c r="F140" s="236" t="s">
        <v>1583</v>
      </c>
      <c r="G140" s="216"/>
      <c r="H140" s="216" t="s">
        <v>1618</v>
      </c>
      <c r="I140" s="216" t="s">
        <v>1617</v>
      </c>
      <c r="J140" s="216"/>
      <c r="K140" s="258"/>
    </row>
    <row r="141" spans="2:11" s="1" customFormat="1" ht="15" customHeight="1">
      <c r="B141" s="256"/>
      <c r="C141" s="216" t="s">
        <v>41</v>
      </c>
      <c r="D141" s="216"/>
      <c r="E141" s="216"/>
      <c r="F141" s="236" t="s">
        <v>1583</v>
      </c>
      <c r="G141" s="216"/>
      <c r="H141" s="216" t="s">
        <v>1638</v>
      </c>
      <c r="I141" s="216" t="s">
        <v>1617</v>
      </c>
      <c r="J141" s="216"/>
      <c r="K141" s="258"/>
    </row>
    <row r="142" spans="2:11" s="1" customFormat="1" ht="15" customHeight="1">
      <c r="B142" s="256"/>
      <c r="C142" s="216" t="s">
        <v>1639</v>
      </c>
      <c r="D142" s="216"/>
      <c r="E142" s="216"/>
      <c r="F142" s="236" t="s">
        <v>1583</v>
      </c>
      <c r="G142" s="216"/>
      <c r="H142" s="216" t="s">
        <v>1640</v>
      </c>
      <c r="I142" s="216" t="s">
        <v>1617</v>
      </c>
      <c r="J142" s="216"/>
      <c r="K142" s="258"/>
    </row>
    <row r="143" spans="2:11" s="1" customFormat="1" ht="15" customHeight="1">
      <c r="B143" s="259"/>
      <c r="C143" s="260"/>
      <c r="D143" s="260"/>
      <c r="E143" s="260"/>
      <c r="F143" s="260"/>
      <c r="G143" s="260"/>
      <c r="H143" s="260"/>
      <c r="I143" s="260"/>
      <c r="J143" s="260"/>
      <c r="K143" s="261"/>
    </row>
    <row r="144" spans="2:11" s="1" customFormat="1" ht="18.75" customHeight="1">
      <c r="B144" s="213"/>
      <c r="C144" s="213"/>
      <c r="D144" s="213"/>
      <c r="E144" s="213"/>
      <c r="F144" s="248"/>
      <c r="G144" s="213"/>
      <c r="H144" s="213"/>
      <c r="I144" s="213"/>
      <c r="J144" s="213"/>
      <c r="K144" s="213"/>
    </row>
    <row r="145" spans="2:11" s="1" customFormat="1" ht="18.75" customHeight="1">
      <c r="B145" s="223"/>
      <c r="C145" s="223"/>
      <c r="D145" s="223"/>
      <c r="E145" s="223"/>
      <c r="F145" s="223"/>
      <c r="G145" s="223"/>
      <c r="H145" s="223"/>
      <c r="I145" s="223"/>
      <c r="J145" s="223"/>
      <c r="K145" s="223"/>
    </row>
    <row r="146" spans="2:11" s="1" customFormat="1" ht="7.5" customHeight="1">
      <c r="B146" s="224"/>
      <c r="C146" s="225"/>
      <c r="D146" s="225"/>
      <c r="E146" s="225"/>
      <c r="F146" s="225"/>
      <c r="G146" s="225"/>
      <c r="H146" s="225"/>
      <c r="I146" s="225"/>
      <c r="J146" s="225"/>
      <c r="K146" s="226"/>
    </row>
    <row r="147" spans="2:11" s="1" customFormat="1" ht="45" customHeight="1">
      <c r="B147" s="227"/>
      <c r="C147" s="328" t="s">
        <v>1641</v>
      </c>
      <c r="D147" s="328"/>
      <c r="E147" s="328"/>
      <c r="F147" s="328"/>
      <c r="G147" s="328"/>
      <c r="H147" s="328"/>
      <c r="I147" s="328"/>
      <c r="J147" s="328"/>
      <c r="K147" s="228"/>
    </row>
    <row r="148" spans="2:11" s="1" customFormat="1" ht="17.25" customHeight="1">
      <c r="B148" s="227"/>
      <c r="C148" s="229" t="s">
        <v>1577</v>
      </c>
      <c r="D148" s="229"/>
      <c r="E148" s="229"/>
      <c r="F148" s="229" t="s">
        <v>1578</v>
      </c>
      <c r="G148" s="230"/>
      <c r="H148" s="229" t="s">
        <v>57</v>
      </c>
      <c r="I148" s="229" t="s">
        <v>60</v>
      </c>
      <c r="J148" s="229" t="s">
        <v>1579</v>
      </c>
      <c r="K148" s="228"/>
    </row>
    <row r="149" spans="2:11" s="1" customFormat="1" ht="17.25" customHeight="1">
      <c r="B149" s="227"/>
      <c r="C149" s="231" t="s">
        <v>1580</v>
      </c>
      <c r="D149" s="231"/>
      <c r="E149" s="231"/>
      <c r="F149" s="232" t="s">
        <v>1581</v>
      </c>
      <c r="G149" s="233"/>
      <c r="H149" s="231"/>
      <c r="I149" s="231"/>
      <c r="J149" s="231" t="s">
        <v>1582</v>
      </c>
      <c r="K149" s="228"/>
    </row>
    <row r="150" spans="2:11" s="1" customFormat="1" ht="5.25" customHeight="1">
      <c r="B150" s="237"/>
      <c r="C150" s="234"/>
      <c r="D150" s="234"/>
      <c r="E150" s="234"/>
      <c r="F150" s="234"/>
      <c r="G150" s="235"/>
      <c r="H150" s="234"/>
      <c r="I150" s="234"/>
      <c r="J150" s="234"/>
      <c r="K150" s="258"/>
    </row>
    <row r="151" spans="2:11" s="1" customFormat="1" ht="15" customHeight="1">
      <c r="B151" s="237"/>
      <c r="C151" s="262" t="s">
        <v>1586</v>
      </c>
      <c r="D151" s="216"/>
      <c r="E151" s="216"/>
      <c r="F151" s="263" t="s">
        <v>1583</v>
      </c>
      <c r="G151" s="216"/>
      <c r="H151" s="262" t="s">
        <v>1622</v>
      </c>
      <c r="I151" s="262" t="s">
        <v>1585</v>
      </c>
      <c r="J151" s="262">
        <v>120</v>
      </c>
      <c r="K151" s="258"/>
    </row>
    <row r="152" spans="2:11" s="1" customFormat="1" ht="15" customHeight="1">
      <c r="B152" s="237"/>
      <c r="C152" s="262" t="s">
        <v>1631</v>
      </c>
      <c r="D152" s="216"/>
      <c r="E152" s="216"/>
      <c r="F152" s="263" t="s">
        <v>1583</v>
      </c>
      <c r="G152" s="216"/>
      <c r="H152" s="262" t="s">
        <v>1642</v>
      </c>
      <c r="I152" s="262" t="s">
        <v>1585</v>
      </c>
      <c r="J152" s="262" t="s">
        <v>1633</v>
      </c>
      <c r="K152" s="258"/>
    </row>
    <row r="153" spans="2:11" s="1" customFormat="1" ht="15" customHeight="1">
      <c r="B153" s="237"/>
      <c r="C153" s="262" t="s">
        <v>1531</v>
      </c>
      <c r="D153" s="216"/>
      <c r="E153" s="216"/>
      <c r="F153" s="263" t="s">
        <v>1583</v>
      </c>
      <c r="G153" s="216"/>
      <c r="H153" s="262" t="s">
        <v>1643</v>
      </c>
      <c r="I153" s="262" t="s">
        <v>1585</v>
      </c>
      <c r="J153" s="262" t="s">
        <v>1633</v>
      </c>
      <c r="K153" s="258"/>
    </row>
    <row r="154" spans="2:11" s="1" customFormat="1" ht="15" customHeight="1">
      <c r="B154" s="237"/>
      <c r="C154" s="262" t="s">
        <v>1588</v>
      </c>
      <c r="D154" s="216"/>
      <c r="E154" s="216"/>
      <c r="F154" s="263" t="s">
        <v>1589</v>
      </c>
      <c r="G154" s="216"/>
      <c r="H154" s="262" t="s">
        <v>1622</v>
      </c>
      <c r="I154" s="262" t="s">
        <v>1585</v>
      </c>
      <c r="J154" s="262">
        <v>50</v>
      </c>
      <c r="K154" s="258"/>
    </row>
    <row r="155" spans="2:11" s="1" customFormat="1" ht="15" customHeight="1">
      <c r="B155" s="237"/>
      <c r="C155" s="262" t="s">
        <v>1591</v>
      </c>
      <c r="D155" s="216"/>
      <c r="E155" s="216"/>
      <c r="F155" s="263" t="s">
        <v>1583</v>
      </c>
      <c r="G155" s="216"/>
      <c r="H155" s="262" t="s">
        <v>1622</v>
      </c>
      <c r="I155" s="262" t="s">
        <v>1593</v>
      </c>
      <c r="J155" s="262"/>
      <c r="K155" s="258"/>
    </row>
    <row r="156" spans="2:11" s="1" customFormat="1" ht="15" customHeight="1">
      <c r="B156" s="237"/>
      <c r="C156" s="262" t="s">
        <v>1602</v>
      </c>
      <c r="D156" s="216"/>
      <c r="E156" s="216"/>
      <c r="F156" s="263" t="s">
        <v>1589</v>
      </c>
      <c r="G156" s="216"/>
      <c r="H156" s="262" t="s">
        <v>1622</v>
      </c>
      <c r="I156" s="262" t="s">
        <v>1585</v>
      </c>
      <c r="J156" s="262">
        <v>50</v>
      </c>
      <c r="K156" s="258"/>
    </row>
    <row r="157" spans="2:11" s="1" customFormat="1" ht="15" customHeight="1">
      <c r="B157" s="237"/>
      <c r="C157" s="262" t="s">
        <v>1610</v>
      </c>
      <c r="D157" s="216"/>
      <c r="E157" s="216"/>
      <c r="F157" s="263" t="s">
        <v>1589</v>
      </c>
      <c r="G157" s="216"/>
      <c r="H157" s="262" t="s">
        <v>1622</v>
      </c>
      <c r="I157" s="262" t="s">
        <v>1585</v>
      </c>
      <c r="J157" s="262">
        <v>50</v>
      </c>
      <c r="K157" s="258"/>
    </row>
    <row r="158" spans="2:11" s="1" customFormat="1" ht="15" customHeight="1">
      <c r="B158" s="237"/>
      <c r="C158" s="262" t="s">
        <v>1608</v>
      </c>
      <c r="D158" s="216"/>
      <c r="E158" s="216"/>
      <c r="F158" s="263" t="s">
        <v>1589</v>
      </c>
      <c r="G158" s="216"/>
      <c r="H158" s="262" t="s">
        <v>1622</v>
      </c>
      <c r="I158" s="262" t="s">
        <v>1585</v>
      </c>
      <c r="J158" s="262">
        <v>50</v>
      </c>
      <c r="K158" s="258"/>
    </row>
    <row r="159" spans="2:11" s="1" customFormat="1" ht="15" customHeight="1">
      <c r="B159" s="237"/>
      <c r="C159" s="262" t="s">
        <v>88</v>
      </c>
      <c r="D159" s="216"/>
      <c r="E159" s="216"/>
      <c r="F159" s="263" t="s">
        <v>1583</v>
      </c>
      <c r="G159" s="216"/>
      <c r="H159" s="262" t="s">
        <v>1644</v>
      </c>
      <c r="I159" s="262" t="s">
        <v>1585</v>
      </c>
      <c r="J159" s="262" t="s">
        <v>1645</v>
      </c>
      <c r="K159" s="258"/>
    </row>
    <row r="160" spans="2:11" s="1" customFormat="1" ht="15" customHeight="1">
      <c r="B160" s="237"/>
      <c r="C160" s="262" t="s">
        <v>1646</v>
      </c>
      <c r="D160" s="216"/>
      <c r="E160" s="216"/>
      <c r="F160" s="263" t="s">
        <v>1583</v>
      </c>
      <c r="G160" s="216"/>
      <c r="H160" s="262" t="s">
        <v>1647</v>
      </c>
      <c r="I160" s="262" t="s">
        <v>1617</v>
      </c>
      <c r="J160" s="262"/>
      <c r="K160" s="258"/>
    </row>
    <row r="161" spans="2:11" s="1" customFormat="1" ht="15" customHeight="1">
      <c r="B161" s="264"/>
      <c r="C161" s="246"/>
      <c r="D161" s="246"/>
      <c r="E161" s="246"/>
      <c r="F161" s="246"/>
      <c r="G161" s="246"/>
      <c r="H161" s="246"/>
      <c r="I161" s="246"/>
      <c r="J161" s="246"/>
      <c r="K161" s="265"/>
    </row>
    <row r="162" spans="2:11" s="1" customFormat="1" ht="18.75" customHeight="1">
      <c r="B162" s="213"/>
      <c r="C162" s="216"/>
      <c r="D162" s="216"/>
      <c r="E162" s="216"/>
      <c r="F162" s="236"/>
      <c r="G162" s="216"/>
      <c r="H162" s="216"/>
      <c r="I162" s="216"/>
      <c r="J162" s="216"/>
      <c r="K162" s="213"/>
    </row>
    <row r="163" spans="2:11" s="1" customFormat="1" ht="18.75" customHeight="1"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</row>
    <row r="164" spans="2:11" s="1" customFormat="1" ht="7.5" customHeight="1">
      <c r="B164" s="205"/>
      <c r="C164" s="206"/>
      <c r="D164" s="206"/>
      <c r="E164" s="206"/>
      <c r="F164" s="206"/>
      <c r="G164" s="206"/>
      <c r="H164" s="206"/>
      <c r="I164" s="206"/>
      <c r="J164" s="206"/>
      <c r="K164" s="207"/>
    </row>
    <row r="165" spans="2:11" s="1" customFormat="1" ht="45" customHeight="1">
      <c r="B165" s="208"/>
      <c r="C165" s="327" t="s">
        <v>1648</v>
      </c>
      <c r="D165" s="327"/>
      <c r="E165" s="327"/>
      <c r="F165" s="327"/>
      <c r="G165" s="327"/>
      <c r="H165" s="327"/>
      <c r="I165" s="327"/>
      <c r="J165" s="327"/>
      <c r="K165" s="209"/>
    </row>
    <row r="166" spans="2:11" s="1" customFormat="1" ht="17.25" customHeight="1">
      <c r="B166" s="208"/>
      <c r="C166" s="229" t="s">
        <v>1577</v>
      </c>
      <c r="D166" s="229"/>
      <c r="E166" s="229"/>
      <c r="F166" s="229" t="s">
        <v>1578</v>
      </c>
      <c r="G166" s="266"/>
      <c r="H166" s="267" t="s">
        <v>57</v>
      </c>
      <c r="I166" s="267" t="s">
        <v>60</v>
      </c>
      <c r="J166" s="229" t="s">
        <v>1579</v>
      </c>
      <c r="K166" s="209"/>
    </row>
    <row r="167" spans="2:11" s="1" customFormat="1" ht="17.25" customHeight="1">
      <c r="B167" s="210"/>
      <c r="C167" s="231" t="s">
        <v>1580</v>
      </c>
      <c r="D167" s="231"/>
      <c r="E167" s="231"/>
      <c r="F167" s="232" t="s">
        <v>1581</v>
      </c>
      <c r="G167" s="268"/>
      <c r="H167" s="269"/>
      <c r="I167" s="269"/>
      <c r="J167" s="231" t="s">
        <v>1582</v>
      </c>
      <c r="K167" s="211"/>
    </row>
    <row r="168" spans="2:11" s="1" customFormat="1" ht="5.25" customHeight="1">
      <c r="B168" s="237"/>
      <c r="C168" s="234"/>
      <c r="D168" s="234"/>
      <c r="E168" s="234"/>
      <c r="F168" s="234"/>
      <c r="G168" s="235"/>
      <c r="H168" s="234"/>
      <c r="I168" s="234"/>
      <c r="J168" s="234"/>
      <c r="K168" s="258"/>
    </row>
    <row r="169" spans="2:11" s="1" customFormat="1" ht="15" customHeight="1">
      <c r="B169" s="237"/>
      <c r="C169" s="216" t="s">
        <v>1586</v>
      </c>
      <c r="D169" s="216"/>
      <c r="E169" s="216"/>
      <c r="F169" s="236" t="s">
        <v>1583</v>
      </c>
      <c r="G169" s="216"/>
      <c r="H169" s="216" t="s">
        <v>1622</v>
      </c>
      <c r="I169" s="216" t="s">
        <v>1585</v>
      </c>
      <c r="J169" s="216">
        <v>120</v>
      </c>
      <c r="K169" s="258"/>
    </row>
    <row r="170" spans="2:11" s="1" customFormat="1" ht="15" customHeight="1">
      <c r="B170" s="237"/>
      <c r="C170" s="216" t="s">
        <v>1631</v>
      </c>
      <c r="D170" s="216"/>
      <c r="E170" s="216"/>
      <c r="F170" s="236" t="s">
        <v>1583</v>
      </c>
      <c r="G170" s="216"/>
      <c r="H170" s="216" t="s">
        <v>1632</v>
      </c>
      <c r="I170" s="216" t="s">
        <v>1585</v>
      </c>
      <c r="J170" s="216" t="s">
        <v>1633</v>
      </c>
      <c r="K170" s="258"/>
    </row>
    <row r="171" spans="2:11" s="1" customFormat="1" ht="15" customHeight="1">
      <c r="B171" s="237"/>
      <c r="C171" s="216" t="s">
        <v>1531</v>
      </c>
      <c r="D171" s="216"/>
      <c r="E171" s="216"/>
      <c r="F171" s="236" t="s">
        <v>1583</v>
      </c>
      <c r="G171" s="216"/>
      <c r="H171" s="216" t="s">
        <v>1649</v>
      </c>
      <c r="I171" s="216" t="s">
        <v>1585</v>
      </c>
      <c r="J171" s="216" t="s">
        <v>1633</v>
      </c>
      <c r="K171" s="258"/>
    </row>
    <row r="172" spans="2:11" s="1" customFormat="1" ht="15" customHeight="1">
      <c r="B172" s="237"/>
      <c r="C172" s="216" t="s">
        <v>1588</v>
      </c>
      <c r="D172" s="216"/>
      <c r="E172" s="216"/>
      <c r="F172" s="236" t="s">
        <v>1589</v>
      </c>
      <c r="G172" s="216"/>
      <c r="H172" s="216" t="s">
        <v>1649</v>
      </c>
      <c r="I172" s="216" t="s">
        <v>1585</v>
      </c>
      <c r="J172" s="216">
        <v>50</v>
      </c>
      <c r="K172" s="258"/>
    </row>
    <row r="173" spans="2:11" s="1" customFormat="1" ht="15" customHeight="1">
      <c r="B173" s="237"/>
      <c r="C173" s="216" t="s">
        <v>1591</v>
      </c>
      <c r="D173" s="216"/>
      <c r="E173" s="216"/>
      <c r="F173" s="236" t="s">
        <v>1583</v>
      </c>
      <c r="G173" s="216"/>
      <c r="H173" s="216" t="s">
        <v>1649</v>
      </c>
      <c r="I173" s="216" t="s">
        <v>1593</v>
      </c>
      <c r="J173" s="216"/>
      <c r="K173" s="258"/>
    </row>
    <row r="174" spans="2:11" s="1" customFormat="1" ht="15" customHeight="1">
      <c r="B174" s="237"/>
      <c r="C174" s="216" t="s">
        <v>1602</v>
      </c>
      <c r="D174" s="216"/>
      <c r="E174" s="216"/>
      <c r="F174" s="236" t="s">
        <v>1589</v>
      </c>
      <c r="G174" s="216"/>
      <c r="H174" s="216" t="s">
        <v>1649</v>
      </c>
      <c r="I174" s="216" t="s">
        <v>1585</v>
      </c>
      <c r="J174" s="216">
        <v>50</v>
      </c>
      <c r="K174" s="258"/>
    </row>
    <row r="175" spans="2:11" s="1" customFormat="1" ht="15" customHeight="1">
      <c r="B175" s="237"/>
      <c r="C175" s="216" t="s">
        <v>1610</v>
      </c>
      <c r="D175" s="216"/>
      <c r="E175" s="216"/>
      <c r="F175" s="236" t="s">
        <v>1589</v>
      </c>
      <c r="G175" s="216"/>
      <c r="H175" s="216" t="s">
        <v>1649</v>
      </c>
      <c r="I175" s="216" t="s">
        <v>1585</v>
      </c>
      <c r="J175" s="216">
        <v>50</v>
      </c>
      <c r="K175" s="258"/>
    </row>
    <row r="176" spans="2:11" s="1" customFormat="1" ht="15" customHeight="1">
      <c r="B176" s="237"/>
      <c r="C176" s="216" t="s">
        <v>1608</v>
      </c>
      <c r="D176" s="216"/>
      <c r="E176" s="216"/>
      <c r="F176" s="236" t="s">
        <v>1589</v>
      </c>
      <c r="G176" s="216"/>
      <c r="H176" s="216" t="s">
        <v>1649</v>
      </c>
      <c r="I176" s="216" t="s">
        <v>1585</v>
      </c>
      <c r="J176" s="216">
        <v>50</v>
      </c>
      <c r="K176" s="258"/>
    </row>
    <row r="177" spans="2:11" s="1" customFormat="1" ht="15" customHeight="1">
      <c r="B177" s="237"/>
      <c r="C177" s="216" t="s">
        <v>120</v>
      </c>
      <c r="D177" s="216"/>
      <c r="E177" s="216"/>
      <c r="F177" s="236" t="s">
        <v>1583</v>
      </c>
      <c r="G177" s="216"/>
      <c r="H177" s="216" t="s">
        <v>1650</v>
      </c>
      <c r="I177" s="216" t="s">
        <v>1651</v>
      </c>
      <c r="J177" s="216"/>
      <c r="K177" s="258"/>
    </row>
    <row r="178" spans="2:11" s="1" customFormat="1" ht="15" customHeight="1">
      <c r="B178" s="237"/>
      <c r="C178" s="216" t="s">
        <v>60</v>
      </c>
      <c r="D178" s="216"/>
      <c r="E178" s="216"/>
      <c r="F178" s="236" t="s">
        <v>1583</v>
      </c>
      <c r="G178" s="216"/>
      <c r="H178" s="216" t="s">
        <v>1652</v>
      </c>
      <c r="I178" s="216" t="s">
        <v>1653</v>
      </c>
      <c r="J178" s="216">
        <v>1</v>
      </c>
      <c r="K178" s="258"/>
    </row>
    <row r="179" spans="2:11" s="1" customFormat="1" ht="15" customHeight="1">
      <c r="B179" s="237"/>
      <c r="C179" s="216" t="s">
        <v>56</v>
      </c>
      <c r="D179" s="216"/>
      <c r="E179" s="216"/>
      <c r="F179" s="236" t="s">
        <v>1583</v>
      </c>
      <c r="G179" s="216"/>
      <c r="H179" s="216" t="s">
        <v>1654</v>
      </c>
      <c r="I179" s="216" t="s">
        <v>1585</v>
      </c>
      <c r="J179" s="216">
        <v>20</v>
      </c>
      <c r="K179" s="258"/>
    </row>
    <row r="180" spans="2:11" s="1" customFormat="1" ht="15" customHeight="1">
      <c r="B180" s="237"/>
      <c r="C180" s="216" t="s">
        <v>57</v>
      </c>
      <c r="D180" s="216"/>
      <c r="E180" s="216"/>
      <c r="F180" s="236" t="s">
        <v>1583</v>
      </c>
      <c r="G180" s="216"/>
      <c r="H180" s="216" t="s">
        <v>1655</v>
      </c>
      <c r="I180" s="216" t="s">
        <v>1585</v>
      </c>
      <c r="J180" s="216">
        <v>255</v>
      </c>
      <c r="K180" s="258"/>
    </row>
    <row r="181" spans="2:11" s="1" customFormat="1" ht="15" customHeight="1">
      <c r="B181" s="237"/>
      <c r="C181" s="216" t="s">
        <v>121</v>
      </c>
      <c r="D181" s="216"/>
      <c r="E181" s="216"/>
      <c r="F181" s="236" t="s">
        <v>1583</v>
      </c>
      <c r="G181" s="216"/>
      <c r="H181" s="216" t="s">
        <v>1547</v>
      </c>
      <c r="I181" s="216" t="s">
        <v>1585</v>
      </c>
      <c r="J181" s="216">
        <v>10</v>
      </c>
      <c r="K181" s="258"/>
    </row>
    <row r="182" spans="2:11" s="1" customFormat="1" ht="15" customHeight="1">
      <c r="B182" s="237"/>
      <c r="C182" s="216" t="s">
        <v>122</v>
      </c>
      <c r="D182" s="216"/>
      <c r="E182" s="216"/>
      <c r="F182" s="236" t="s">
        <v>1583</v>
      </c>
      <c r="G182" s="216"/>
      <c r="H182" s="216" t="s">
        <v>1656</v>
      </c>
      <c r="I182" s="216" t="s">
        <v>1617</v>
      </c>
      <c r="J182" s="216"/>
      <c r="K182" s="258"/>
    </row>
    <row r="183" spans="2:11" s="1" customFormat="1" ht="15" customHeight="1">
      <c r="B183" s="237"/>
      <c r="C183" s="216" t="s">
        <v>1657</v>
      </c>
      <c r="D183" s="216"/>
      <c r="E183" s="216"/>
      <c r="F183" s="236" t="s">
        <v>1583</v>
      </c>
      <c r="G183" s="216"/>
      <c r="H183" s="216" t="s">
        <v>1658</v>
      </c>
      <c r="I183" s="216" t="s">
        <v>1617</v>
      </c>
      <c r="J183" s="216"/>
      <c r="K183" s="258"/>
    </row>
    <row r="184" spans="2:11" s="1" customFormat="1" ht="15" customHeight="1">
      <c r="B184" s="237"/>
      <c r="C184" s="216" t="s">
        <v>1646</v>
      </c>
      <c r="D184" s="216"/>
      <c r="E184" s="216"/>
      <c r="F184" s="236" t="s">
        <v>1583</v>
      </c>
      <c r="G184" s="216"/>
      <c r="H184" s="216" t="s">
        <v>1659</v>
      </c>
      <c r="I184" s="216" t="s">
        <v>1617</v>
      </c>
      <c r="J184" s="216"/>
      <c r="K184" s="258"/>
    </row>
    <row r="185" spans="2:11" s="1" customFormat="1" ht="15" customHeight="1">
      <c r="B185" s="237"/>
      <c r="C185" s="216" t="s">
        <v>124</v>
      </c>
      <c r="D185" s="216"/>
      <c r="E185" s="216"/>
      <c r="F185" s="236" t="s">
        <v>1589</v>
      </c>
      <c r="G185" s="216"/>
      <c r="H185" s="216" t="s">
        <v>1660</v>
      </c>
      <c r="I185" s="216" t="s">
        <v>1585</v>
      </c>
      <c r="J185" s="216">
        <v>50</v>
      </c>
      <c r="K185" s="258"/>
    </row>
    <row r="186" spans="2:11" s="1" customFormat="1" ht="15" customHeight="1">
      <c r="B186" s="237"/>
      <c r="C186" s="216" t="s">
        <v>1661</v>
      </c>
      <c r="D186" s="216"/>
      <c r="E186" s="216"/>
      <c r="F186" s="236" t="s">
        <v>1589</v>
      </c>
      <c r="G186" s="216"/>
      <c r="H186" s="216" t="s">
        <v>1662</v>
      </c>
      <c r="I186" s="216" t="s">
        <v>1663</v>
      </c>
      <c r="J186" s="216"/>
      <c r="K186" s="258"/>
    </row>
    <row r="187" spans="2:11" s="1" customFormat="1" ht="15" customHeight="1">
      <c r="B187" s="237"/>
      <c r="C187" s="216" t="s">
        <v>1664</v>
      </c>
      <c r="D187" s="216"/>
      <c r="E187" s="216"/>
      <c r="F187" s="236" t="s">
        <v>1589</v>
      </c>
      <c r="G187" s="216"/>
      <c r="H187" s="216" t="s">
        <v>1665</v>
      </c>
      <c r="I187" s="216" t="s">
        <v>1663</v>
      </c>
      <c r="J187" s="216"/>
      <c r="K187" s="258"/>
    </row>
    <row r="188" spans="2:11" s="1" customFormat="1" ht="15" customHeight="1">
      <c r="B188" s="237"/>
      <c r="C188" s="216" t="s">
        <v>1666</v>
      </c>
      <c r="D188" s="216"/>
      <c r="E188" s="216"/>
      <c r="F188" s="236" t="s">
        <v>1589</v>
      </c>
      <c r="G188" s="216"/>
      <c r="H188" s="216" t="s">
        <v>1667</v>
      </c>
      <c r="I188" s="216" t="s">
        <v>1663</v>
      </c>
      <c r="J188" s="216"/>
      <c r="K188" s="258"/>
    </row>
    <row r="189" spans="2:11" s="1" customFormat="1" ht="15" customHeight="1">
      <c r="B189" s="237"/>
      <c r="C189" s="270" t="s">
        <v>1668</v>
      </c>
      <c r="D189" s="216"/>
      <c r="E189" s="216"/>
      <c r="F189" s="236" t="s">
        <v>1589</v>
      </c>
      <c r="G189" s="216"/>
      <c r="H189" s="216" t="s">
        <v>1669</v>
      </c>
      <c r="I189" s="216" t="s">
        <v>1670</v>
      </c>
      <c r="J189" s="271" t="s">
        <v>1671</v>
      </c>
      <c r="K189" s="258"/>
    </row>
    <row r="190" spans="2:11" s="1" customFormat="1" ht="15" customHeight="1">
      <c r="B190" s="237"/>
      <c r="C190" s="222" t="s">
        <v>45</v>
      </c>
      <c r="D190" s="216"/>
      <c r="E190" s="216"/>
      <c r="F190" s="236" t="s">
        <v>1583</v>
      </c>
      <c r="G190" s="216"/>
      <c r="H190" s="213" t="s">
        <v>1672</v>
      </c>
      <c r="I190" s="216" t="s">
        <v>1673</v>
      </c>
      <c r="J190" s="216"/>
      <c r="K190" s="258"/>
    </row>
    <row r="191" spans="2:11" s="1" customFormat="1" ht="15" customHeight="1">
      <c r="B191" s="237"/>
      <c r="C191" s="222" t="s">
        <v>1674</v>
      </c>
      <c r="D191" s="216"/>
      <c r="E191" s="216"/>
      <c r="F191" s="236" t="s">
        <v>1583</v>
      </c>
      <c r="G191" s="216"/>
      <c r="H191" s="216" t="s">
        <v>1675</v>
      </c>
      <c r="I191" s="216" t="s">
        <v>1617</v>
      </c>
      <c r="J191" s="216"/>
      <c r="K191" s="258"/>
    </row>
    <row r="192" spans="2:11" s="1" customFormat="1" ht="15" customHeight="1">
      <c r="B192" s="237"/>
      <c r="C192" s="222" t="s">
        <v>1676</v>
      </c>
      <c r="D192" s="216"/>
      <c r="E192" s="216"/>
      <c r="F192" s="236" t="s">
        <v>1583</v>
      </c>
      <c r="G192" s="216"/>
      <c r="H192" s="216" t="s">
        <v>1677</v>
      </c>
      <c r="I192" s="216" t="s">
        <v>1617</v>
      </c>
      <c r="J192" s="216"/>
      <c r="K192" s="258"/>
    </row>
    <row r="193" spans="2:11" s="1" customFormat="1" ht="15" customHeight="1">
      <c r="B193" s="237"/>
      <c r="C193" s="222" t="s">
        <v>1678</v>
      </c>
      <c r="D193" s="216"/>
      <c r="E193" s="216"/>
      <c r="F193" s="236" t="s">
        <v>1589</v>
      </c>
      <c r="G193" s="216"/>
      <c r="H193" s="216" t="s">
        <v>1679</v>
      </c>
      <c r="I193" s="216" t="s">
        <v>1617</v>
      </c>
      <c r="J193" s="216"/>
      <c r="K193" s="258"/>
    </row>
    <row r="194" spans="2:11" s="1" customFormat="1" ht="15" customHeight="1">
      <c r="B194" s="264"/>
      <c r="C194" s="272"/>
      <c r="D194" s="246"/>
      <c r="E194" s="246"/>
      <c r="F194" s="246"/>
      <c r="G194" s="246"/>
      <c r="H194" s="246"/>
      <c r="I194" s="246"/>
      <c r="J194" s="246"/>
      <c r="K194" s="265"/>
    </row>
    <row r="195" spans="2:11" s="1" customFormat="1" ht="18.75" customHeight="1">
      <c r="B195" s="213"/>
      <c r="C195" s="216"/>
      <c r="D195" s="216"/>
      <c r="E195" s="216"/>
      <c r="F195" s="236"/>
      <c r="G195" s="216"/>
      <c r="H195" s="216"/>
      <c r="I195" s="216"/>
      <c r="J195" s="216"/>
      <c r="K195" s="213"/>
    </row>
    <row r="196" spans="2:11" s="1" customFormat="1" ht="18.75" customHeight="1">
      <c r="B196" s="213"/>
      <c r="C196" s="216"/>
      <c r="D196" s="216"/>
      <c r="E196" s="216"/>
      <c r="F196" s="236"/>
      <c r="G196" s="216"/>
      <c r="H196" s="216"/>
      <c r="I196" s="216"/>
      <c r="J196" s="216"/>
      <c r="K196" s="213"/>
    </row>
    <row r="197" spans="2:11" s="1" customFormat="1" ht="18.75" customHeight="1">
      <c r="B197" s="223"/>
      <c r="C197" s="223"/>
      <c r="D197" s="223"/>
      <c r="E197" s="223"/>
      <c r="F197" s="223"/>
      <c r="G197" s="223"/>
      <c r="H197" s="223"/>
      <c r="I197" s="223"/>
      <c r="J197" s="223"/>
      <c r="K197" s="223"/>
    </row>
    <row r="198" spans="2:11" s="1" customFormat="1" ht="13.5">
      <c r="B198" s="205"/>
      <c r="C198" s="206"/>
      <c r="D198" s="206"/>
      <c r="E198" s="206"/>
      <c r="F198" s="206"/>
      <c r="G198" s="206"/>
      <c r="H198" s="206"/>
      <c r="I198" s="206"/>
      <c r="J198" s="206"/>
      <c r="K198" s="207"/>
    </row>
    <row r="199" spans="2:11" s="1" customFormat="1" ht="21">
      <c r="B199" s="208"/>
      <c r="C199" s="327" t="s">
        <v>1680</v>
      </c>
      <c r="D199" s="327"/>
      <c r="E199" s="327"/>
      <c r="F199" s="327"/>
      <c r="G199" s="327"/>
      <c r="H199" s="327"/>
      <c r="I199" s="327"/>
      <c r="J199" s="327"/>
      <c r="K199" s="209"/>
    </row>
    <row r="200" spans="2:11" s="1" customFormat="1" ht="25.5" customHeight="1">
      <c r="B200" s="208"/>
      <c r="C200" s="273" t="s">
        <v>1681</v>
      </c>
      <c r="D200" s="273"/>
      <c r="E200" s="273"/>
      <c r="F200" s="273" t="s">
        <v>1682</v>
      </c>
      <c r="G200" s="274"/>
      <c r="H200" s="326" t="s">
        <v>1683</v>
      </c>
      <c r="I200" s="326"/>
      <c r="J200" s="326"/>
      <c r="K200" s="209"/>
    </row>
    <row r="201" spans="2:11" s="1" customFormat="1" ht="5.25" customHeight="1">
      <c r="B201" s="237"/>
      <c r="C201" s="234"/>
      <c r="D201" s="234"/>
      <c r="E201" s="234"/>
      <c r="F201" s="234"/>
      <c r="G201" s="216"/>
      <c r="H201" s="234"/>
      <c r="I201" s="234"/>
      <c r="J201" s="234"/>
      <c r="K201" s="258"/>
    </row>
    <row r="202" spans="2:11" s="1" customFormat="1" ht="15" customHeight="1">
      <c r="B202" s="237"/>
      <c r="C202" s="216" t="s">
        <v>1673</v>
      </c>
      <c r="D202" s="216"/>
      <c r="E202" s="216"/>
      <c r="F202" s="236" t="s">
        <v>46</v>
      </c>
      <c r="G202" s="216"/>
      <c r="H202" s="325" t="s">
        <v>1684</v>
      </c>
      <c r="I202" s="325"/>
      <c r="J202" s="325"/>
      <c r="K202" s="258"/>
    </row>
    <row r="203" spans="2:11" s="1" customFormat="1" ht="15" customHeight="1">
      <c r="B203" s="237"/>
      <c r="C203" s="243"/>
      <c r="D203" s="216"/>
      <c r="E203" s="216"/>
      <c r="F203" s="236" t="s">
        <v>47</v>
      </c>
      <c r="G203" s="216"/>
      <c r="H203" s="325" t="s">
        <v>1685</v>
      </c>
      <c r="I203" s="325"/>
      <c r="J203" s="325"/>
      <c r="K203" s="258"/>
    </row>
    <row r="204" spans="2:11" s="1" customFormat="1" ht="15" customHeight="1">
      <c r="B204" s="237"/>
      <c r="C204" s="243"/>
      <c r="D204" s="216"/>
      <c r="E204" s="216"/>
      <c r="F204" s="236" t="s">
        <v>50</v>
      </c>
      <c r="G204" s="216"/>
      <c r="H204" s="325" t="s">
        <v>1686</v>
      </c>
      <c r="I204" s="325"/>
      <c r="J204" s="325"/>
      <c r="K204" s="258"/>
    </row>
    <row r="205" spans="2:11" s="1" customFormat="1" ht="15" customHeight="1">
      <c r="B205" s="237"/>
      <c r="C205" s="216"/>
      <c r="D205" s="216"/>
      <c r="E205" s="216"/>
      <c r="F205" s="236" t="s">
        <v>48</v>
      </c>
      <c r="G205" s="216"/>
      <c r="H205" s="325" t="s">
        <v>1687</v>
      </c>
      <c r="I205" s="325"/>
      <c r="J205" s="325"/>
      <c r="K205" s="258"/>
    </row>
    <row r="206" spans="2:11" s="1" customFormat="1" ht="15" customHeight="1">
      <c r="B206" s="237"/>
      <c r="C206" s="216"/>
      <c r="D206" s="216"/>
      <c r="E206" s="216"/>
      <c r="F206" s="236" t="s">
        <v>49</v>
      </c>
      <c r="G206" s="216"/>
      <c r="H206" s="325" t="s">
        <v>1688</v>
      </c>
      <c r="I206" s="325"/>
      <c r="J206" s="325"/>
      <c r="K206" s="258"/>
    </row>
    <row r="207" spans="2:11" s="1" customFormat="1" ht="15" customHeight="1">
      <c r="B207" s="237"/>
      <c r="C207" s="216"/>
      <c r="D207" s="216"/>
      <c r="E207" s="216"/>
      <c r="F207" s="236"/>
      <c r="G207" s="216"/>
      <c r="H207" s="216"/>
      <c r="I207" s="216"/>
      <c r="J207" s="216"/>
      <c r="K207" s="258"/>
    </row>
    <row r="208" spans="2:11" s="1" customFormat="1" ht="15" customHeight="1">
      <c r="B208" s="237"/>
      <c r="C208" s="216" t="s">
        <v>1629</v>
      </c>
      <c r="D208" s="216"/>
      <c r="E208" s="216"/>
      <c r="F208" s="236" t="s">
        <v>80</v>
      </c>
      <c r="G208" s="216"/>
      <c r="H208" s="325" t="s">
        <v>1689</v>
      </c>
      <c r="I208" s="325"/>
      <c r="J208" s="325"/>
      <c r="K208" s="258"/>
    </row>
    <row r="209" spans="2:11" s="1" customFormat="1" ht="15" customHeight="1">
      <c r="B209" s="237"/>
      <c r="C209" s="243"/>
      <c r="D209" s="216"/>
      <c r="E209" s="216"/>
      <c r="F209" s="236" t="s">
        <v>1525</v>
      </c>
      <c r="G209" s="216"/>
      <c r="H209" s="325" t="s">
        <v>1526</v>
      </c>
      <c r="I209" s="325"/>
      <c r="J209" s="325"/>
      <c r="K209" s="258"/>
    </row>
    <row r="210" spans="2:11" s="1" customFormat="1" ht="15" customHeight="1">
      <c r="B210" s="237"/>
      <c r="C210" s="216"/>
      <c r="D210" s="216"/>
      <c r="E210" s="216"/>
      <c r="F210" s="236" t="s">
        <v>1523</v>
      </c>
      <c r="G210" s="216"/>
      <c r="H210" s="325" t="s">
        <v>1690</v>
      </c>
      <c r="I210" s="325"/>
      <c r="J210" s="325"/>
      <c r="K210" s="258"/>
    </row>
    <row r="211" spans="2:11" s="1" customFormat="1" ht="15" customHeight="1">
      <c r="B211" s="275"/>
      <c r="C211" s="243"/>
      <c r="D211" s="243"/>
      <c r="E211" s="243"/>
      <c r="F211" s="236" t="s">
        <v>1527</v>
      </c>
      <c r="G211" s="222"/>
      <c r="H211" s="324" t="s">
        <v>1528</v>
      </c>
      <c r="I211" s="324"/>
      <c r="J211" s="324"/>
      <c r="K211" s="276"/>
    </row>
    <row r="212" spans="2:11" s="1" customFormat="1" ht="15" customHeight="1">
      <c r="B212" s="275"/>
      <c r="C212" s="243"/>
      <c r="D212" s="243"/>
      <c r="E212" s="243"/>
      <c r="F212" s="236" t="s">
        <v>1529</v>
      </c>
      <c r="G212" s="222"/>
      <c r="H212" s="324" t="s">
        <v>1691</v>
      </c>
      <c r="I212" s="324"/>
      <c r="J212" s="324"/>
      <c r="K212" s="276"/>
    </row>
    <row r="213" spans="2:11" s="1" customFormat="1" ht="15" customHeight="1">
      <c r="B213" s="275"/>
      <c r="C213" s="243"/>
      <c r="D213" s="243"/>
      <c r="E213" s="243"/>
      <c r="F213" s="277"/>
      <c r="G213" s="222"/>
      <c r="H213" s="278"/>
      <c r="I213" s="278"/>
      <c r="J213" s="278"/>
      <c r="K213" s="276"/>
    </row>
    <row r="214" spans="2:11" s="1" customFormat="1" ht="15" customHeight="1">
      <c r="B214" s="275"/>
      <c r="C214" s="216" t="s">
        <v>1653</v>
      </c>
      <c r="D214" s="243"/>
      <c r="E214" s="243"/>
      <c r="F214" s="236">
        <v>1</v>
      </c>
      <c r="G214" s="222"/>
      <c r="H214" s="324" t="s">
        <v>1692</v>
      </c>
      <c r="I214" s="324"/>
      <c r="J214" s="324"/>
      <c r="K214" s="276"/>
    </row>
    <row r="215" spans="2:11" s="1" customFormat="1" ht="15" customHeight="1">
      <c r="B215" s="275"/>
      <c r="C215" s="243"/>
      <c r="D215" s="243"/>
      <c r="E215" s="243"/>
      <c r="F215" s="236">
        <v>2</v>
      </c>
      <c r="G215" s="222"/>
      <c r="H215" s="324" t="s">
        <v>1693</v>
      </c>
      <c r="I215" s="324"/>
      <c r="J215" s="324"/>
      <c r="K215" s="276"/>
    </row>
    <row r="216" spans="2:11" s="1" customFormat="1" ht="15" customHeight="1">
      <c r="B216" s="275"/>
      <c r="C216" s="243"/>
      <c r="D216" s="243"/>
      <c r="E216" s="243"/>
      <c r="F216" s="236">
        <v>3</v>
      </c>
      <c r="G216" s="222"/>
      <c r="H216" s="324" t="s">
        <v>1694</v>
      </c>
      <c r="I216" s="324"/>
      <c r="J216" s="324"/>
      <c r="K216" s="276"/>
    </row>
    <row r="217" spans="2:11" s="1" customFormat="1" ht="15" customHeight="1">
      <c r="B217" s="275"/>
      <c r="C217" s="243"/>
      <c r="D217" s="243"/>
      <c r="E217" s="243"/>
      <c r="F217" s="236">
        <v>4</v>
      </c>
      <c r="G217" s="222"/>
      <c r="H217" s="324" t="s">
        <v>1695</v>
      </c>
      <c r="I217" s="324"/>
      <c r="J217" s="324"/>
      <c r="K217" s="276"/>
    </row>
    <row r="218" spans="2:11" s="1" customFormat="1" ht="12.75" customHeight="1">
      <c r="B218" s="279"/>
      <c r="C218" s="280"/>
      <c r="D218" s="280"/>
      <c r="E218" s="280"/>
      <c r="F218" s="280"/>
      <c r="G218" s="280"/>
      <c r="H218" s="280"/>
      <c r="I218" s="280"/>
      <c r="J218" s="280"/>
      <c r="K218" s="281"/>
    </row>
  </sheetData>
  <sheetProtection formatCells="0" formatColumns="0" formatRows="0" insertColumns="0" insertRows="0" insertHyperlinks="0" deleteColumns="0" deleteRows="0" sort="0" autoFilter="0" pivotTables="0"/>
  <mergeCells count="77">
    <mergeCell ref="C3:J3"/>
    <mergeCell ref="C9:J9"/>
    <mergeCell ref="D11:J11"/>
    <mergeCell ref="D10:J10"/>
    <mergeCell ref="C4:J4"/>
    <mergeCell ref="C6:J6"/>
    <mergeCell ref="C7:J7"/>
    <mergeCell ref="D16:J16"/>
    <mergeCell ref="D17:J17"/>
    <mergeCell ref="F18:J18"/>
    <mergeCell ref="F19:J19"/>
    <mergeCell ref="D15:J15"/>
    <mergeCell ref="C25:J25"/>
    <mergeCell ref="D27:J27"/>
    <mergeCell ref="C26:J26"/>
    <mergeCell ref="F20:J20"/>
    <mergeCell ref="F23:J23"/>
    <mergeCell ref="F21:J21"/>
    <mergeCell ref="F22:J22"/>
    <mergeCell ref="D33:J33"/>
    <mergeCell ref="D34:J34"/>
    <mergeCell ref="D31:J31"/>
    <mergeCell ref="D30:J30"/>
    <mergeCell ref="D28:J28"/>
    <mergeCell ref="G45:J45"/>
    <mergeCell ref="G44:J44"/>
    <mergeCell ref="D35:J35"/>
    <mergeCell ref="G40:J40"/>
    <mergeCell ref="G41:J41"/>
    <mergeCell ref="G42:J42"/>
    <mergeCell ref="G43:J43"/>
    <mergeCell ref="G36:J36"/>
    <mergeCell ref="G37:J37"/>
    <mergeCell ref="G38:J38"/>
    <mergeCell ref="G39:J39"/>
    <mergeCell ref="D59:J59"/>
    <mergeCell ref="D58:J58"/>
    <mergeCell ref="D47:J47"/>
    <mergeCell ref="C52:J52"/>
    <mergeCell ref="C54:J54"/>
    <mergeCell ref="C55:J55"/>
    <mergeCell ref="C57:J57"/>
    <mergeCell ref="D51:J51"/>
    <mergeCell ref="E50:J50"/>
    <mergeCell ref="E49:J49"/>
    <mergeCell ref="E48:J48"/>
    <mergeCell ref="D61:J61"/>
    <mergeCell ref="D62:J62"/>
    <mergeCell ref="D65:J65"/>
    <mergeCell ref="D63:J63"/>
    <mergeCell ref="D60:J60"/>
    <mergeCell ref="D70:J70"/>
    <mergeCell ref="D68:J68"/>
    <mergeCell ref="D67:J67"/>
    <mergeCell ref="D69:J69"/>
    <mergeCell ref="D66:J66"/>
    <mergeCell ref="C165:J165"/>
    <mergeCell ref="C122:J122"/>
    <mergeCell ref="C147:J147"/>
    <mergeCell ref="C102:J102"/>
    <mergeCell ref="C75:J75"/>
    <mergeCell ref="H200:J200"/>
    <mergeCell ref="C199:J199"/>
    <mergeCell ref="H208:J208"/>
    <mergeCell ref="H206:J206"/>
    <mergeCell ref="H204:J204"/>
    <mergeCell ref="H202:J202"/>
    <mergeCell ref="H217:J217"/>
    <mergeCell ref="H210:J210"/>
    <mergeCell ref="H205:J205"/>
    <mergeCell ref="H203:J203"/>
    <mergeCell ref="H214:J214"/>
    <mergeCell ref="H216:J216"/>
    <mergeCell ref="H215:J215"/>
    <mergeCell ref="H212:J212"/>
    <mergeCell ref="H211:J211"/>
    <mergeCell ref="H209:J209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1 - Zateplení domu č.p.5,...</vt:lpstr>
      <vt:lpstr>Pokyny pro vyplnění</vt:lpstr>
      <vt:lpstr>'1 - Zateplení domu č.p.5,...'!Názvy_tisku</vt:lpstr>
      <vt:lpstr>'Rekapitulace stavby'!Názvy_tisku</vt:lpstr>
      <vt:lpstr>'1 - Zateplení domu č.p.5,...'!Oblast_tisku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MARTINPC\marti</dc:creator>
  <cp:lastModifiedBy>Obec</cp:lastModifiedBy>
  <dcterms:created xsi:type="dcterms:W3CDTF">2019-10-01T11:03:12Z</dcterms:created>
  <dcterms:modified xsi:type="dcterms:W3CDTF">2019-10-07T06:13:17Z</dcterms:modified>
</cp:coreProperties>
</file>