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záloha dat\Zpracováno 14.9.2008\Martínek - osobní věci\Rok 2021\Vrtaná studna\"/>
    </mc:Choice>
  </mc:AlternateContent>
  <bookViews>
    <workbookView xWindow="0" yWindow="0" windowWidth="28800" windowHeight="12330" activeTab="1"/>
  </bookViews>
  <sheets>
    <sheet name="Rekapitulace stavby" sheetId="1" r:id="rId1"/>
    <sheet name="1 - Vrtaná studna, výtlak" sheetId="2" r:id="rId2"/>
    <sheet name="2 - Vedlejší a ostatní ná..." sheetId="3" r:id="rId3"/>
    <sheet name="Pokyny pro vyplnění" sheetId="4" r:id="rId4"/>
  </sheets>
  <definedNames>
    <definedName name="_xlnm._FilterDatabase" localSheetId="1" hidden="1">'1 - Vrtaná studna, výtlak'!$C$96:$K$363</definedName>
    <definedName name="_xlnm._FilterDatabase" localSheetId="2" hidden="1">'2 - Vedlejší a ostatní ná...'!$C$81:$K$87</definedName>
    <definedName name="_xlnm.Print_Titles" localSheetId="1">'1 - Vrtaná studna, výtlak'!$96:$96</definedName>
    <definedName name="_xlnm.Print_Titles" localSheetId="2">'2 - Vedlejší a ostatní ná...'!$81:$81</definedName>
    <definedName name="_xlnm.Print_Titles" localSheetId="0">'Rekapitulace stavby'!$52:$52</definedName>
    <definedName name="_xlnm.Print_Area" localSheetId="1">'1 - Vrtaná studna, výtlak'!$C$4:$J$39,'1 - Vrtaná studna, výtlak'!$C$45:$J$78,'1 - Vrtaná studna, výtlak'!$C$84:$K$363</definedName>
    <definedName name="_xlnm.Print_Area" localSheetId="2">'2 - Vedlejší a ostatní ná...'!$C$4:$J$39,'2 - Vedlejší a ostatní ná...'!$C$45:$J$63,'2 - Vedlejší a ostatní ná...'!$C$69:$K$87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87" i="3"/>
  <c r="BH87" i="3"/>
  <c r="BG87" i="3"/>
  <c r="BF87" i="3"/>
  <c r="T87" i="3"/>
  <c r="T86" i="3" s="1"/>
  <c r="R87" i="3"/>
  <c r="R86" i="3" s="1"/>
  <c r="P87" i="3"/>
  <c r="P86" i="3"/>
  <c r="BI85" i="3"/>
  <c r="BH85" i="3"/>
  <c r="BG85" i="3"/>
  <c r="F35" i="3" s="1"/>
  <c r="BF85" i="3"/>
  <c r="T85" i="3"/>
  <c r="T84" i="3" s="1"/>
  <c r="T83" i="3" s="1"/>
  <c r="T82" i="3" s="1"/>
  <c r="R85" i="3"/>
  <c r="R84" i="3" s="1"/>
  <c r="R83" i="3" s="1"/>
  <c r="R82" i="3" s="1"/>
  <c r="P85" i="3"/>
  <c r="P84" i="3" s="1"/>
  <c r="P83" i="3" s="1"/>
  <c r="P82" i="3" s="1"/>
  <c r="AU56" i="1" s="1"/>
  <c r="J79" i="3"/>
  <c r="J78" i="3"/>
  <c r="F78" i="3"/>
  <c r="F76" i="3"/>
  <c r="E74" i="3"/>
  <c r="J55" i="3"/>
  <c r="J54" i="3"/>
  <c r="F54" i="3"/>
  <c r="F52" i="3"/>
  <c r="E50" i="3"/>
  <c r="J18" i="3"/>
  <c r="E18" i="3"/>
  <c r="F79" i="3" s="1"/>
  <c r="J17" i="3"/>
  <c r="J12" i="3"/>
  <c r="J76" i="3"/>
  <c r="E7" i="3"/>
  <c r="E72" i="3"/>
  <c r="J37" i="2"/>
  <c r="J36" i="2"/>
  <c r="AY55" i="1" s="1"/>
  <c r="J35" i="2"/>
  <c r="AX55" i="1" s="1"/>
  <c r="BI361" i="2"/>
  <c r="BH361" i="2"/>
  <c r="BG361" i="2"/>
  <c r="BF361" i="2"/>
  <c r="T361" i="2"/>
  <c r="T360" i="2" s="1"/>
  <c r="R361" i="2"/>
  <c r="R360" i="2" s="1"/>
  <c r="P361" i="2"/>
  <c r="P360" i="2" s="1"/>
  <c r="BI359" i="2"/>
  <c r="BH359" i="2"/>
  <c r="BG359" i="2"/>
  <c r="BF359" i="2"/>
  <c r="T359" i="2"/>
  <c r="T358" i="2" s="1"/>
  <c r="R359" i="2"/>
  <c r="R358" i="2" s="1"/>
  <c r="P359" i="2"/>
  <c r="P358" i="2" s="1"/>
  <c r="BI356" i="2"/>
  <c r="BH356" i="2"/>
  <c r="BG356" i="2"/>
  <c r="BF356" i="2"/>
  <c r="T356" i="2"/>
  <c r="R356" i="2"/>
  <c r="P356" i="2"/>
  <c r="BI355" i="2"/>
  <c r="BH355" i="2"/>
  <c r="BG355" i="2"/>
  <c r="BF355" i="2"/>
  <c r="T355" i="2"/>
  <c r="R355" i="2"/>
  <c r="P355" i="2"/>
  <c r="BI352" i="2"/>
  <c r="BH352" i="2"/>
  <c r="BG352" i="2"/>
  <c r="BF352" i="2"/>
  <c r="T352" i="2"/>
  <c r="R352" i="2"/>
  <c r="P352" i="2"/>
  <c r="BI346" i="2"/>
  <c r="BH346" i="2"/>
  <c r="BG346" i="2"/>
  <c r="BF346" i="2"/>
  <c r="T346" i="2"/>
  <c r="R346" i="2"/>
  <c r="P346" i="2"/>
  <c r="BI344" i="2"/>
  <c r="BH344" i="2"/>
  <c r="BG344" i="2"/>
  <c r="BF344" i="2"/>
  <c r="T344" i="2"/>
  <c r="R344" i="2"/>
  <c r="P344" i="2"/>
  <c r="BI343" i="2"/>
  <c r="BH343" i="2"/>
  <c r="BG343" i="2"/>
  <c r="BF343" i="2"/>
  <c r="T343" i="2"/>
  <c r="R343" i="2"/>
  <c r="P343" i="2"/>
  <c r="BI340" i="2"/>
  <c r="BH340" i="2"/>
  <c r="BG340" i="2"/>
  <c r="BF340" i="2"/>
  <c r="T340" i="2"/>
  <c r="R340" i="2"/>
  <c r="P340" i="2"/>
  <c r="BI338" i="2"/>
  <c r="BH338" i="2"/>
  <c r="BG338" i="2"/>
  <c r="BF338" i="2"/>
  <c r="T338" i="2"/>
  <c r="R338" i="2"/>
  <c r="P338" i="2"/>
  <c r="BI335" i="2"/>
  <c r="BH335" i="2"/>
  <c r="BG335" i="2"/>
  <c r="BF335" i="2"/>
  <c r="T335" i="2"/>
  <c r="R335" i="2"/>
  <c r="P335" i="2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8" i="2"/>
  <c r="BH328" i="2"/>
  <c r="BG328" i="2"/>
  <c r="BF328" i="2"/>
  <c r="T328" i="2"/>
  <c r="R328" i="2"/>
  <c r="P328" i="2"/>
  <c r="BI325" i="2"/>
  <c r="BH325" i="2"/>
  <c r="BG325" i="2"/>
  <c r="BF325" i="2"/>
  <c r="T325" i="2"/>
  <c r="T324" i="2" s="1"/>
  <c r="R325" i="2"/>
  <c r="R324" i="2" s="1"/>
  <c r="P325" i="2"/>
  <c r="P324" i="2" s="1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3" i="2"/>
  <c r="BH313" i="2"/>
  <c r="BG313" i="2"/>
  <c r="BF313" i="2"/>
  <c r="T313" i="2"/>
  <c r="R313" i="2"/>
  <c r="P313" i="2"/>
  <c r="BI309" i="2"/>
  <c r="BH309" i="2"/>
  <c r="BG309" i="2"/>
  <c r="BF309" i="2"/>
  <c r="T309" i="2"/>
  <c r="R309" i="2"/>
  <c r="P309" i="2"/>
  <c r="BI308" i="2"/>
  <c r="BH308" i="2"/>
  <c r="BG308" i="2"/>
  <c r="BF308" i="2"/>
  <c r="T308" i="2"/>
  <c r="R308" i="2"/>
  <c r="P308" i="2"/>
  <c r="BI305" i="2"/>
  <c r="BH305" i="2"/>
  <c r="BG305" i="2"/>
  <c r="BF305" i="2"/>
  <c r="T305" i="2"/>
  <c r="R305" i="2"/>
  <c r="P305" i="2"/>
  <c r="BI301" i="2"/>
  <c r="BH301" i="2"/>
  <c r="BG301" i="2"/>
  <c r="BF301" i="2"/>
  <c r="T301" i="2"/>
  <c r="R301" i="2"/>
  <c r="P301" i="2"/>
  <c r="BI298" i="2"/>
  <c r="BH298" i="2"/>
  <c r="BG298" i="2"/>
  <c r="BF298" i="2"/>
  <c r="T298" i="2"/>
  <c r="R298" i="2"/>
  <c r="P298" i="2"/>
  <c r="BI297" i="2"/>
  <c r="BH297" i="2"/>
  <c r="BG297" i="2"/>
  <c r="BF297" i="2"/>
  <c r="T297" i="2"/>
  <c r="R297" i="2"/>
  <c r="P297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89" i="2"/>
  <c r="BH289" i="2"/>
  <c r="BG289" i="2"/>
  <c r="BF289" i="2"/>
  <c r="T289" i="2"/>
  <c r="R289" i="2"/>
  <c r="P289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0" i="2"/>
  <c r="BH280" i="2"/>
  <c r="BG280" i="2"/>
  <c r="BF280" i="2"/>
  <c r="T280" i="2"/>
  <c r="R280" i="2"/>
  <c r="P280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7" i="2"/>
  <c r="BH267" i="2"/>
  <c r="BG267" i="2"/>
  <c r="BF267" i="2"/>
  <c r="T267" i="2"/>
  <c r="R267" i="2"/>
  <c r="P267" i="2"/>
  <c r="BI264" i="2"/>
  <c r="BH264" i="2"/>
  <c r="BG264" i="2"/>
  <c r="BF264" i="2"/>
  <c r="T264" i="2"/>
  <c r="R264" i="2"/>
  <c r="P264" i="2"/>
  <c r="BI260" i="2"/>
  <c r="BH260" i="2"/>
  <c r="BG260" i="2"/>
  <c r="BF260" i="2"/>
  <c r="T260" i="2"/>
  <c r="R260" i="2"/>
  <c r="P260" i="2"/>
  <c r="BI254" i="2"/>
  <c r="BH254" i="2"/>
  <c r="BG254" i="2"/>
  <c r="BF254" i="2"/>
  <c r="T254" i="2"/>
  <c r="R254" i="2"/>
  <c r="P254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T243" i="2" s="1"/>
  <c r="R244" i="2"/>
  <c r="R243" i="2"/>
  <c r="P244" i="2"/>
  <c r="P243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4" i="2"/>
  <c r="BH154" i="2"/>
  <c r="BG154" i="2"/>
  <c r="BF154" i="2"/>
  <c r="T154" i="2"/>
  <c r="R154" i="2"/>
  <c r="P15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26" i="2"/>
  <c r="BH126" i="2"/>
  <c r="BG126" i="2"/>
  <c r="BF126" i="2"/>
  <c r="T126" i="2"/>
  <c r="R126" i="2"/>
  <c r="P126" i="2"/>
  <c r="BI120" i="2"/>
  <c r="BH120" i="2"/>
  <c r="BG120" i="2"/>
  <c r="BF120" i="2"/>
  <c r="T120" i="2"/>
  <c r="R120" i="2"/>
  <c r="P120" i="2"/>
  <c r="BI115" i="2"/>
  <c r="BH115" i="2"/>
  <c r="BG115" i="2"/>
  <c r="BF115" i="2"/>
  <c r="T115" i="2"/>
  <c r="R115" i="2"/>
  <c r="P115" i="2"/>
  <c r="BI110" i="2"/>
  <c r="BH110" i="2"/>
  <c r="BG110" i="2"/>
  <c r="BF110" i="2"/>
  <c r="T110" i="2"/>
  <c r="R110" i="2"/>
  <c r="P110" i="2"/>
  <c r="BI104" i="2"/>
  <c r="BH104" i="2"/>
  <c r="BG104" i="2"/>
  <c r="BF104" i="2"/>
  <c r="T104" i="2"/>
  <c r="R104" i="2"/>
  <c r="P104" i="2"/>
  <c r="BI103" i="2"/>
  <c r="BH103" i="2"/>
  <c r="BG103" i="2"/>
  <c r="BF103" i="2"/>
  <c r="T103" i="2"/>
  <c r="R103" i="2"/>
  <c r="P103" i="2"/>
  <c r="BI100" i="2"/>
  <c r="BH100" i="2"/>
  <c r="BG100" i="2"/>
  <c r="BF100" i="2"/>
  <c r="T100" i="2"/>
  <c r="R100" i="2"/>
  <c r="P100" i="2"/>
  <c r="J94" i="2"/>
  <c r="J93" i="2"/>
  <c r="F93" i="2"/>
  <c r="F91" i="2"/>
  <c r="E89" i="2"/>
  <c r="J55" i="2"/>
  <c r="J54" i="2"/>
  <c r="F54" i="2"/>
  <c r="F52" i="2"/>
  <c r="E50" i="2"/>
  <c r="J18" i="2"/>
  <c r="E18" i="2"/>
  <c r="F55" i="2"/>
  <c r="J17" i="2"/>
  <c r="J12" i="2"/>
  <c r="J91" i="2" s="1"/>
  <c r="E7" i="2"/>
  <c r="E87" i="2" s="1"/>
  <c r="L50" i="1"/>
  <c r="AM50" i="1"/>
  <c r="AM49" i="1"/>
  <c r="L49" i="1"/>
  <c r="AM47" i="1"/>
  <c r="L47" i="1"/>
  <c r="L45" i="1"/>
  <c r="L44" i="1"/>
  <c r="J177" i="2"/>
  <c r="J313" i="2"/>
  <c r="BK260" i="2"/>
  <c r="BK198" i="2"/>
  <c r="J120" i="2"/>
  <c r="BK323" i="2"/>
  <c r="BK293" i="2"/>
  <c r="BK160" i="2"/>
  <c r="BK288" i="2"/>
  <c r="J215" i="2"/>
  <c r="J355" i="2"/>
  <c r="J305" i="2"/>
  <c r="BK236" i="2"/>
  <c r="J100" i="2"/>
  <c r="J352" i="2"/>
  <c r="BK280" i="2"/>
  <c r="J227" i="2"/>
  <c r="J154" i="2"/>
  <c r="J277" i="2"/>
  <c r="BK235" i="2"/>
  <c r="BK168" i="2"/>
  <c r="J359" i="2"/>
  <c r="J287" i="2"/>
  <c r="BK338" i="2"/>
  <c r="BK301" i="2"/>
  <c r="J224" i="2"/>
  <c r="J87" i="3"/>
  <c r="J338" i="2"/>
  <c r="J283" i="2"/>
  <c r="BK132" i="2"/>
  <c r="J343" i="2"/>
  <c r="BK296" i="2"/>
  <c r="J163" i="2"/>
  <c r="J298" i="2"/>
  <c r="BK224" i="2"/>
  <c r="J126" i="2"/>
  <c r="BK273" i="2"/>
  <c r="J204" i="2"/>
  <c r="BK321" i="2"/>
  <c r="BK277" i="2"/>
  <c r="J168" i="2"/>
  <c r="J331" i="2"/>
  <c r="J280" i="2"/>
  <c r="J223" i="2"/>
  <c r="J160" i="2"/>
  <c r="BK355" i="2"/>
  <c r="BK309" i="2"/>
  <c r="BK207" i="2"/>
  <c r="J170" i="2"/>
  <c r="J222" i="2"/>
  <c r="BK87" i="3"/>
  <c r="J356" i="2"/>
  <c r="BK292" i="2"/>
  <c r="BK211" i="2"/>
  <c r="BK196" i="2"/>
  <c r="J104" i="2"/>
  <c r="BK308" i="2"/>
  <c r="J288" i="2"/>
  <c r="J211" i="2"/>
  <c r="J340" i="2"/>
  <c r="BK237" i="2"/>
  <c r="F36" i="3"/>
  <c r="J198" i="2"/>
  <c r="J361" i="2"/>
  <c r="BK284" i="2"/>
  <c r="BK244" i="2"/>
  <c r="J207" i="2"/>
  <c r="J346" i="2"/>
  <c r="J325" i="2"/>
  <c r="J267" i="2"/>
  <c r="BK215" i="2"/>
  <c r="J132" i="2"/>
  <c r="J333" i="2"/>
  <c r="BK264" i="2"/>
  <c r="J180" i="2"/>
  <c r="BK356" i="2"/>
  <c r="BK328" i="2"/>
  <c r="BK204" i="2"/>
  <c r="BK104" i="2"/>
  <c r="BK359" i="2"/>
  <c r="BK289" i="2"/>
  <c r="BK221" i="2"/>
  <c r="BK181" i="2"/>
  <c r="BK344" i="2"/>
  <c r="J301" i="2"/>
  <c r="BK233" i="2"/>
  <c r="F37" i="3"/>
  <c r="BK177" i="2"/>
  <c r="BK325" i="2"/>
  <c r="BK248" i="2"/>
  <c r="BK184" i="2"/>
  <c r="F34" i="3"/>
  <c r="BK222" i="2"/>
  <c r="J115" i="2"/>
  <c r="J292" i="2"/>
  <c r="J248" i="2"/>
  <c r="BK170" i="2"/>
  <c r="BK100" i="2"/>
  <c r="J323" i="2"/>
  <c r="BK283" i="2"/>
  <c r="J133" i="2"/>
  <c r="BK333" i="2"/>
  <c r="J264" i="2"/>
  <c r="BK187" i="2"/>
  <c r="J110" i="2"/>
  <c r="BK85" i="3"/>
  <c r="J284" i="2"/>
  <c r="BK208" i="2"/>
  <c r="J328" i="2"/>
  <c r="BK297" i="2"/>
  <c r="BK267" i="2"/>
  <c r="J293" i="2"/>
  <c r="BK227" i="2"/>
  <c r="BK352" i="2"/>
  <c r="J254" i="2"/>
  <c r="BK165" i="2"/>
  <c r="J308" i="2"/>
  <c r="BK254" i="2"/>
  <c r="J184" i="2"/>
  <c r="BK361" i="2"/>
  <c r="BK287" i="2"/>
  <c r="BK180" i="2"/>
  <c r="BK120" i="2"/>
  <c r="BK346" i="2"/>
  <c r="BK305" i="2"/>
  <c r="BK223" i="2"/>
  <c r="BK115" i="2"/>
  <c r="J344" i="2"/>
  <c r="BK313" i="2"/>
  <c r="J244" i="2"/>
  <c r="BK154" i="2"/>
  <c r="BK103" i="2"/>
  <c r="BK335" i="2"/>
  <c r="J235" i="2"/>
  <c r="J188" i="2"/>
  <c r="J34" i="3"/>
  <c r="J321" i="2"/>
  <c r="J260" i="2"/>
  <c r="BK133" i="2"/>
  <c r="J297" i="2"/>
  <c r="J208" i="2"/>
  <c r="J309" i="2"/>
  <c r="J236" i="2"/>
  <c r="J196" i="2"/>
  <c r="J335" i="2"/>
  <c r="J273" i="2"/>
  <c r="J181" i="2"/>
  <c r="BK110" i="2"/>
  <c r="BK340" i="2"/>
  <c r="BK298" i="2"/>
  <c r="BK188" i="2"/>
  <c r="J103" i="2"/>
  <c r="BK331" i="2"/>
  <c r="J233" i="2"/>
  <c r="BK126" i="2"/>
  <c r="J85" i="3"/>
  <c r="J296" i="2"/>
  <c r="J237" i="2"/>
  <c r="J165" i="2"/>
  <c r="AS54" i="1"/>
  <c r="J221" i="2"/>
  <c r="J289" i="2"/>
  <c r="J187" i="2"/>
  <c r="BK343" i="2"/>
  <c r="BK163" i="2"/>
  <c r="T357" i="2" l="1"/>
  <c r="P357" i="2"/>
  <c r="R357" i="2"/>
  <c r="T263" i="2"/>
  <c r="R304" i="2"/>
  <c r="T304" i="2"/>
  <c r="P312" i="2"/>
  <c r="R263" i="2"/>
  <c r="P304" i="2"/>
  <c r="T345" i="2"/>
  <c r="BK263" i="2"/>
  <c r="J263" i="2"/>
  <c r="J66" i="2"/>
  <c r="BK99" i="2"/>
  <c r="BK312" i="2"/>
  <c r="J312" i="2"/>
  <c r="J68" i="2" s="1"/>
  <c r="P99" i="2"/>
  <c r="R99" i="2"/>
  <c r="T99" i="2"/>
  <c r="BK176" i="2"/>
  <c r="J176" i="2"/>
  <c r="J62" i="2" s="1"/>
  <c r="P176" i="2"/>
  <c r="R176" i="2"/>
  <c r="T176" i="2"/>
  <c r="BK214" i="2"/>
  <c r="J214" i="2"/>
  <c r="J63" i="2"/>
  <c r="P214" i="2"/>
  <c r="R214" i="2"/>
  <c r="T214" i="2"/>
  <c r="BK247" i="2"/>
  <c r="J247" i="2" s="1"/>
  <c r="J65" i="2" s="1"/>
  <c r="P247" i="2"/>
  <c r="R247" i="2"/>
  <c r="T247" i="2"/>
  <c r="R312" i="2"/>
  <c r="T312" i="2"/>
  <c r="BK327" i="2"/>
  <c r="J327" i="2" s="1"/>
  <c r="J71" i="2" s="1"/>
  <c r="P327" i="2"/>
  <c r="R327" i="2"/>
  <c r="T327" i="2"/>
  <c r="BK334" i="2"/>
  <c r="J334" i="2"/>
  <c r="J72" i="2" s="1"/>
  <c r="P334" i="2"/>
  <c r="R334" i="2"/>
  <c r="T334" i="2"/>
  <c r="BK339" i="2"/>
  <c r="J339" i="2"/>
  <c r="J73" i="2" s="1"/>
  <c r="P339" i="2"/>
  <c r="R339" i="2"/>
  <c r="T339" i="2"/>
  <c r="BK345" i="2"/>
  <c r="J345" i="2" s="1"/>
  <c r="J74" i="2" s="1"/>
  <c r="P345" i="2"/>
  <c r="P263" i="2"/>
  <c r="BK304" i="2"/>
  <c r="J304" i="2" s="1"/>
  <c r="J67" i="2" s="1"/>
  <c r="R345" i="2"/>
  <c r="E48" i="2"/>
  <c r="BE120" i="2"/>
  <c r="BE170" i="2"/>
  <c r="BE215" i="2"/>
  <c r="BE221" i="2"/>
  <c r="BE233" i="2"/>
  <c r="BE280" i="2"/>
  <c r="BE283" i="2"/>
  <c r="BE289" i="2"/>
  <c r="BE321" i="2"/>
  <c r="BE338" i="2"/>
  <c r="BE356" i="2"/>
  <c r="BK360" i="2"/>
  <c r="J360" i="2" s="1"/>
  <c r="J77" i="2" s="1"/>
  <c r="J52" i="2"/>
  <c r="BE104" i="2"/>
  <c r="BE110" i="2"/>
  <c r="BE181" i="2"/>
  <c r="BE196" i="2"/>
  <c r="BE204" i="2"/>
  <c r="BE207" i="2"/>
  <c r="BE211" i="2"/>
  <c r="BE277" i="2"/>
  <c r="BE308" i="2"/>
  <c r="BE309" i="2"/>
  <c r="BE355" i="2"/>
  <c r="BE359" i="2"/>
  <c r="BE115" i="2"/>
  <c r="BE177" i="2"/>
  <c r="BE180" i="2"/>
  <c r="BE184" i="2"/>
  <c r="BE188" i="2"/>
  <c r="BE222" i="2"/>
  <c r="BE235" i="2"/>
  <c r="BE325" i="2"/>
  <c r="BE346" i="2"/>
  <c r="BE352" i="2"/>
  <c r="BK358" i="2"/>
  <c r="BB56" i="1"/>
  <c r="BE133" i="2"/>
  <c r="BE154" i="2"/>
  <c r="BE160" i="2"/>
  <c r="BE223" i="2"/>
  <c r="BE227" i="2"/>
  <c r="BE248" i="2"/>
  <c r="BE344" i="2"/>
  <c r="E48" i="3"/>
  <c r="J52" i="3"/>
  <c r="F55" i="3"/>
  <c r="BE85" i="3"/>
  <c r="BE87" i="3"/>
  <c r="BC56" i="1"/>
  <c r="BK84" i="3"/>
  <c r="J84" i="3"/>
  <c r="J61" i="3"/>
  <c r="BK86" i="3"/>
  <c r="J86" i="3"/>
  <c r="J62" i="3" s="1"/>
  <c r="F94" i="2"/>
  <c r="BE100" i="2"/>
  <c r="BE163" i="2"/>
  <c r="BE165" i="2"/>
  <c r="BE168" i="2"/>
  <c r="BE267" i="2"/>
  <c r="BE273" i="2"/>
  <c r="BE284" i="2"/>
  <c r="BE287" i="2"/>
  <c r="BE288" i="2"/>
  <c r="BE292" i="2"/>
  <c r="BE296" i="2"/>
  <c r="BE126" i="2"/>
  <c r="BE198" i="2"/>
  <c r="BE236" i="2"/>
  <c r="BE244" i="2"/>
  <c r="BE254" i="2"/>
  <c r="BE260" i="2"/>
  <c r="BE293" i="2"/>
  <c r="BE297" i="2"/>
  <c r="BE301" i="2"/>
  <c r="BE335" i="2"/>
  <c r="BE361" i="2"/>
  <c r="BK243" i="2"/>
  <c r="J243" i="2" s="1"/>
  <c r="J64" i="2" s="1"/>
  <c r="BE103" i="2"/>
  <c r="BE208" i="2"/>
  <c r="BE224" i="2"/>
  <c r="BE323" i="2"/>
  <c r="BE340" i="2"/>
  <c r="BK324" i="2"/>
  <c r="J324" i="2" s="1"/>
  <c r="J69" i="2" s="1"/>
  <c r="AW56" i="1"/>
  <c r="BD56" i="1"/>
  <c r="BE132" i="2"/>
  <c r="BE187" i="2"/>
  <c r="BE237" i="2"/>
  <c r="BE264" i="2"/>
  <c r="BE298" i="2"/>
  <c r="BE305" i="2"/>
  <c r="BE313" i="2"/>
  <c r="BE328" i="2"/>
  <c r="BE331" i="2"/>
  <c r="BE333" i="2"/>
  <c r="BE343" i="2"/>
  <c r="BA56" i="1"/>
  <c r="F36" i="2"/>
  <c r="BC55" i="1" s="1"/>
  <c r="F35" i="2"/>
  <c r="BB55" i="1"/>
  <c r="J34" i="2"/>
  <c r="AW55" i="1" s="1"/>
  <c r="F37" i="2"/>
  <c r="BD55" i="1" s="1"/>
  <c r="F34" i="2"/>
  <c r="BA55" i="1" s="1"/>
  <c r="BK357" i="2" l="1"/>
  <c r="J357" i="2" s="1"/>
  <c r="J75" i="2" s="1"/>
  <c r="T98" i="2"/>
  <c r="P98" i="2"/>
  <c r="P326" i="2"/>
  <c r="BK98" i="2"/>
  <c r="R326" i="2"/>
  <c r="T326" i="2"/>
  <c r="R98" i="2"/>
  <c r="R97" i="2" s="1"/>
  <c r="J358" i="2"/>
  <c r="J76" i="2"/>
  <c r="BK83" i="3"/>
  <c r="J83" i="3"/>
  <c r="J60" i="3" s="1"/>
  <c r="J99" i="2"/>
  <c r="J61" i="2"/>
  <c r="BK326" i="2"/>
  <c r="J326" i="2" s="1"/>
  <c r="J70" i="2" s="1"/>
  <c r="F33" i="2"/>
  <c r="AZ55" i="1" s="1"/>
  <c r="BB54" i="1"/>
  <c r="AX54" i="1"/>
  <c r="BA54" i="1"/>
  <c r="W30" i="1" s="1"/>
  <c r="BC54" i="1"/>
  <c r="W32" i="1" s="1"/>
  <c r="BD54" i="1"/>
  <c r="W33" i="1" s="1"/>
  <c r="J33" i="2"/>
  <c r="AV55" i="1" s="1"/>
  <c r="AT55" i="1" s="1"/>
  <c r="F33" i="3"/>
  <c r="AZ56" i="1" s="1"/>
  <c r="J33" i="3"/>
  <c r="AV56" i="1" s="1"/>
  <c r="AT56" i="1" s="1"/>
  <c r="P97" i="2" l="1"/>
  <c r="AU55" i="1" s="1"/>
  <c r="AU54" i="1" s="1"/>
  <c r="BK97" i="2"/>
  <c r="J97" i="2" s="1"/>
  <c r="J59" i="2" s="1"/>
  <c r="T97" i="2"/>
  <c r="BK82" i="3"/>
  <c r="J82" i="3"/>
  <c r="J30" i="3" s="1"/>
  <c r="AG56" i="1" s="1"/>
  <c r="AN56" i="1" s="1"/>
  <c r="J98" i="2"/>
  <c r="J60" i="2" s="1"/>
  <c r="AZ54" i="1"/>
  <c r="W29" i="1"/>
  <c r="AW54" i="1"/>
  <c r="AK30" i="1" s="1"/>
  <c r="W31" i="1"/>
  <c r="AY54" i="1"/>
  <c r="J59" i="3" l="1"/>
  <c r="J39" i="3"/>
  <c r="J30" i="2"/>
  <c r="AG55" i="1"/>
  <c r="AN55" i="1"/>
  <c r="AV54" i="1"/>
  <c r="AK29" i="1"/>
  <c r="J39" i="2" l="1"/>
  <c r="AG54" i="1"/>
  <c r="AT54" i="1"/>
  <c r="AN54" i="1" l="1"/>
  <c r="AK26" i="1"/>
  <c r="AK35" i="1" s="1"/>
</calcChain>
</file>

<file path=xl/sharedStrings.xml><?xml version="1.0" encoding="utf-8"?>
<sst xmlns="http://schemas.openxmlformats.org/spreadsheetml/2006/main" count="3778" uniqueCount="788">
  <si>
    <t>Export Komplet</t>
  </si>
  <si>
    <t>VZ</t>
  </si>
  <si>
    <t>2.0</t>
  </si>
  <si>
    <t>ZAMOK</t>
  </si>
  <si>
    <t>False</t>
  </si>
  <si>
    <t>{41edf2b7-7c43-442d-a344-1866e27fd7e6}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</si>
  <si>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</si>
  <si>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</si>
  <si>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</si>
  <si>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</si>
  <si>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</si>
  <si>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</si>
  <si>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</si>
  <si>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</si>
  <si>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02-21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</si>
  <si>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</si>
  <si>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</si>
  <si>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Vrtaná studna pro posílení zdroje vody pro obec Kostomlaty pod Milešovkou</t>
  </si>
  <si>
    <t>KSO:</t>
  </si>
  <si>
    <t/>
  </si>
  <si>
    <t>CC-CZ:</t>
  </si>
  <si>
    <t>Místo:</t>
  </si>
  <si>
    <t>Kostomlaty pod Milešovkou</t>
  </si>
  <si>
    <t>Datum:</t>
  </si>
  <si>
    <t>25. 2. 2021</t>
  </si>
  <si>
    <t>Zadavatel:</t>
  </si>
  <si>
    <t>IČ:</t>
  </si>
  <si>
    <t>Obec Kostomlaty pod Milešovkou</t>
  </si>
  <si>
    <t>DIČ:</t>
  </si>
  <si>
    <t>Uchazeč:</t>
  </si>
  <si>
    <t>Vyplň údaj</t>
  </si>
  <si>
    <t>Projektant:</t>
  </si>
  <si>
    <t>Vladimír Drvota</t>
  </si>
  <si>
    <t>True</t>
  </si>
  <si>
    <t>Zpracovatel:</t>
  </si>
  <si>
    <t>Ing. Libuše Zíková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</si>
  <si>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</si>
  <si>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</si>
  <si>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</si>
  <si>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</si>
  <si>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</si>
  <si>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</si>
  <si>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</si>
  <si>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</si>
  <si>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</si>
  <si>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</si>
  <si>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</si>
  <si>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</si>
  <si>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</si>
  <si>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</si>
  <si>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</si>
  <si>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</si>
  <si>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</si>
  <si>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</si>
  <si>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</si>
  <si>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</si>
  <si>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</si>
  <si>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</si>
  <si>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</si>
  <si>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</si>
  <si>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</si>
  <si>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</si>
  <si>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</si>
  <si>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</si>
  <si>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</si>
  <si>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</si>
  <si>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</si>
  <si>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</si>
  <si>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</si>
  <si>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</si>
  <si>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</si>
  <si>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</si>
  <si>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</si>
  <si>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</si>
  <si>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</si>
  <si>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</si>
  <si>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</si>
  <si>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</si>
  <si>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Vrtaná studna, výtlak</t>
  </si>
  <si>
    <t>STA</t>
  </si>
  <si>
    <t>{36d7db41-6fa5-4b99-a2c5-7159574b4ba1}</t>
  </si>
  <si>
    <t>2</t>
  </si>
  <si>
    <t>Vedlejší a ostatní náklady</t>
  </si>
  <si>
    <t>VON</t>
  </si>
  <si>
    <t>{a38ce994-9112-4c57-b5dc-16e26a242cec}</t>
  </si>
  <si>
    <t>KRYCÍ LIST SOUPISU PRACÍ</t>
  </si>
  <si>
    <t>Objekt:</t>
  </si>
  <si>
    <t>1 - Vrtaná studna, výtlak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</si>
  <si>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</si>
  <si>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</si>
  <si>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</si>
  <si>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</si>
  <si>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</si>
  <si>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</si>
  <si>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</si>
  <si>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</si>
  <si>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</si>
  <si>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</si>
  <si>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</si>
  <si>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</si>
  <si>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</si>
  <si>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</si>
  <si>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</si>
  <si>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</si>
  <si>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722 - Zdravotechnika - vnitřní vodovod</t>
  </si>
  <si>
    <t xml:space="preserve">    724 - Zdravotechnika - strojní vybavení</t>
  </si>
  <si>
    <t xml:space="preserve">    767 - Konstrukce zámečnické</t>
  </si>
  <si>
    <t>M - Práce a dodávky M</t>
  </si>
  <si>
    <t xml:space="preserve">    22-M - Montáže technologických zařízení pro dopravní stavby</t>
  </si>
  <si>
    <t xml:space="preserve">    23-M - Montáže potrubí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</si>
  <si>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</si>
  <si>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</si>
  <si>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</si>
  <si>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</si>
  <si>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</si>
  <si>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</si>
  <si>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</si>
  <si>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</si>
  <si>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</si>
  <si>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</si>
  <si>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</si>
  <si>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</si>
  <si>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</si>
  <si>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</si>
  <si>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</si>
  <si>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</si>
  <si>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</si>
  <si>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</si>
  <si>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119003131</t>
  </si>
  <si>
    <t>Pomocné konstrukce při zabezpečení výkopu svislé výstražná páska zřízení</t>
  </si>
  <si>
    <t>m</t>
  </si>
  <si>
    <t>CS ÚRS 2021 01</t>
  </si>
  <si>
    <t>4</t>
  </si>
  <si>
    <t>1897044282</t>
  </si>
  <si>
    <t>VV</t>
  </si>
  <si>
    <t>zabezpečení výkopu - rýha</t>
  </si>
  <si>
    <t>2*4</t>
  </si>
  <si>
    <t>119003132</t>
  </si>
  <si>
    <t>Pomocné konstrukce při zabezpečení výkopu svislé výstražná páska odstranění</t>
  </si>
  <si>
    <t>1993233824</t>
  </si>
  <si>
    <t>3</t>
  </si>
  <si>
    <t>131111333</t>
  </si>
  <si>
    <t>Vrtání jamek ručním motorovým vrtákem průměru přes 200 do 300 mm</t>
  </si>
  <si>
    <t>-1001856573</t>
  </si>
  <si>
    <t>pro sloupky</t>
  </si>
  <si>
    <t>30*0,6</t>
  </si>
  <si>
    <t>pro vzpěry</t>
  </si>
  <si>
    <t>8*0,6</t>
  </si>
  <si>
    <t>Součet</t>
  </si>
  <si>
    <t>132254101</t>
  </si>
  <si>
    <t>Hloubení zapažených rýh šířky do 800 mm strojně s urovnáním dna do předepsaného profilu a spádu v hornině třídy těžitelnosti I skupiny 3 do 20 m3</t>
  </si>
  <si>
    <t>m3</t>
  </si>
  <si>
    <t>128500549</t>
  </si>
  <si>
    <t>výtlak</t>
  </si>
  <si>
    <t>0,8*4*1,5</t>
  </si>
  <si>
    <t>70% hor. 3</t>
  </si>
  <si>
    <t>4,8*0,7</t>
  </si>
  <si>
    <t>5</t>
  </si>
  <si>
    <t>132354101</t>
  </si>
  <si>
    <t>Hloubení zapažených rýh šířky do 800 mm strojně s urovnáním dna do předepsaného profilu a spádu v hornině třídy těžitelnosti II skupiny 4 do 20 m3</t>
  </si>
  <si>
    <t>1956013700</t>
  </si>
  <si>
    <t>30% hor. 4</t>
  </si>
  <si>
    <t>4,8*0,3</t>
  </si>
  <si>
    <t>6</t>
  </si>
  <si>
    <t>134702102</t>
  </si>
  <si>
    <t>Vykopávky pro vodárenskou studnu nespouštěnou pro jakýkoliv tvar studny, se svislým přemístěním výkopku na terén a s vodorovným přemístěním výkopku do 20 m od kraje výkopu půdorysné plochy výkopu do 4 m2 v horninách třídy těžitelnosti I a II, skupiny 1 až 4 kromě hornin kašovité konsistence a tekoucích s pažením příložným nebo zátažným, v hloubce přes 2 do 6 m</t>
  </si>
  <si>
    <t>-2007601652</t>
  </si>
  <si>
    <t>pro zpevněnou plochu</t>
  </si>
  <si>
    <t>4,2*4,2*0,32</t>
  </si>
  <si>
    <t>pro studnu</t>
  </si>
  <si>
    <t>3,1416*(1,6)^2*1,73</t>
  </si>
  <si>
    <t>7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</si>
  <si>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</si>
  <si>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</si>
  <si>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-1930395224</t>
  </si>
  <si>
    <t>celkem vykopáno 19,559+4,8+1,688=26,047m3</t>
  </si>
  <si>
    <t>odhad 70% hor.3 = 18,233m3</t>
  </si>
  <si>
    <t>odhad 30%hor.4 = 7,814m3</t>
  </si>
  <si>
    <t>odpočet zeminy na zásyp</t>
  </si>
  <si>
    <t>18,233-9,507</t>
  </si>
  <si>
    <t>8</t>
  </si>
  <si>
    <t>162251122</t>
  </si>
  <si>
    <t>Vodorovné přemístění výkopku nebo sypaniny po suchu na obvyklém dopravním prostředku, bez naložení výkopku, avšak se složením bez rozhrnutí z horniny třídy těžitelnosti II skupiny 4 a 5 na vzdálenost přes 20 do 50 m</t>
  </si>
  <si>
    <t>-1752314741</t>
  </si>
  <si>
    <t>9</t>
  </si>
  <si>
    <t>171251101</t>
  </si>
  <si>
    <t>Uložení sypanin do násypů strojně s rozprostřením sypaniny ve vrstvách a s hrubým urovnáním nezhutněných jakékoliv třídy těžitelnosti</t>
  </si>
  <si>
    <t>-726531158</t>
  </si>
  <si>
    <t>beton patek plotu</t>
  </si>
  <si>
    <t>1,668</t>
  </si>
  <si>
    <t>Mezisoučet</t>
  </si>
  <si>
    <t>zpevněná plocha</t>
  </si>
  <si>
    <t>4,1*4,1*0,32</t>
  </si>
  <si>
    <t>bentonitové těsnění pod deskou šachty</t>
  </si>
  <si>
    <t>3,1416*(0,6)^2*0,3</t>
  </si>
  <si>
    <t>deska pod šachtou</t>
  </si>
  <si>
    <t>3,1416*(1)^2*0,15</t>
  </si>
  <si>
    <t>studa a bentonitové těsnění</t>
  </si>
  <si>
    <t>3,1416*(1)^2*(1,6-0,32)</t>
  </si>
  <si>
    <t>podsyp výtlaku</t>
  </si>
  <si>
    <t>0,32</t>
  </si>
  <si>
    <t>obsyp a potrubí výtlaku</t>
  </si>
  <si>
    <t>1,12</t>
  </si>
  <si>
    <t>plastová RŠ</t>
  </si>
  <si>
    <t>3,1416+(0,2)^2*1,5</t>
  </si>
  <si>
    <t>10</t>
  </si>
  <si>
    <t>174101101</t>
  </si>
  <si>
    <t>Zásyp jam, šachet rýh nebo kolem objektů sypaninou se zhutněním</t>
  </si>
  <si>
    <t>1278958459</t>
  </si>
  <si>
    <t>obsyp studny vykopanou zeminou</t>
  </si>
  <si>
    <t>19,559-10,21</t>
  </si>
  <si>
    <t>zásyp výtlaku</t>
  </si>
  <si>
    <t>4,8-4,642</t>
  </si>
  <si>
    <t>11</t>
  </si>
  <si>
    <t>175151101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</si>
  <si>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</si>
  <si>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-354594579</t>
  </si>
  <si>
    <t>0,8*4*0,35</t>
  </si>
  <si>
    <t>12</t>
  </si>
  <si>
    <t>M</t>
  </si>
  <si>
    <t>58337331</t>
  </si>
  <si>
    <t>štěrkopísek frakce 0/22</t>
  </si>
  <si>
    <t>t</t>
  </si>
  <si>
    <t>1787105849</t>
  </si>
  <si>
    <t>1,12*2</t>
  </si>
  <si>
    <t>13</t>
  </si>
  <si>
    <t>181411131</t>
  </si>
  <si>
    <t>Založení trávníku na půdě předem připravené plochy do 1000 m2 výsevem včetně utažení parkového v rovině nebo na svahu do 1:5</t>
  </si>
  <si>
    <t>m2</t>
  </si>
  <si>
    <t>398435634</t>
  </si>
  <si>
    <t>rozporostření přebytečné zeminy</t>
  </si>
  <si>
    <t>16,52/0,15</t>
  </si>
  <si>
    <t>14</t>
  </si>
  <si>
    <t>00572410</t>
  </si>
  <si>
    <t>osivo směs travní parková</t>
  </si>
  <si>
    <t>kg</t>
  </si>
  <si>
    <t>1625008781</t>
  </si>
  <si>
    <t>110,133*0,025 'Přepočtené koeficientem množství</t>
  </si>
  <si>
    <t>181951114</t>
  </si>
  <si>
    <t>Úprava pláně vyrovnáním výškových rozdílů strojně v hornině třídy těžitelnosti II, skupiny 4 a 5 se zhutněním</t>
  </si>
  <si>
    <t>-1087938115</t>
  </si>
  <si>
    <t>dno výkopu studny</t>
  </si>
  <si>
    <t>3,1416*(1,6)^2</t>
  </si>
  <si>
    <t>0,8*4</t>
  </si>
  <si>
    <t>Zakládání</t>
  </si>
  <si>
    <t>16</t>
  </si>
  <si>
    <t>242111113</t>
  </si>
  <si>
    <t>Osazení pláště vodárenské kopané studny z betonových skruží na cementovou maltu MC 10 celokruhových, při vnitřním průměru studny 1,00 m</t>
  </si>
  <si>
    <t>-147377778</t>
  </si>
  <si>
    <t>skruže studny</t>
  </si>
  <si>
    <t>17</t>
  </si>
  <si>
    <t>59224102V</t>
  </si>
  <si>
    <t>skruž betonová studniční 100x50x9SP</t>
  </si>
  <si>
    <t>kus</t>
  </si>
  <si>
    <t>1223048330</t>
  </si>
  <si>
    <t>18</t>
  </si>
  <si>
    <t>592243480</t>
  </si>
  <si>
    <t>těsnění elastometrové pro spojení šachetních dílů EMT DN 1000</t>
  </si>
  <si>
    <t>128</t>
  </si>
  <si>
    <t>1869662292</t>
  </si>
  <si>
    <t xml:space="preserve">studna </t>
  </si>
  <si>
    <t>19</t>
  </si>
  <si>
    <t>245111111</t>
  </si>
  <si>
    <t>Osazení prefabrikované krycí desky vodárenské studny na maltu cementovou, s vyspárovaním dvoudílné</t>
  </si>
  <si>
    <t>-380524292</t>
  </si>
  <si>
    <t>zakrytí studny</t>
  </si>
  <si>
    <t>0,27</t>
  </si>
  <si>
    <t>20</t>
  </si>
  <si>
    <t>59225712studniční po</t>
  </si>
  <si>
    <t>deska betonová zákrytová pro studny, šachty a jímky dvoudílná na sráz D 130x8cm</t>
  </si>
  <si>
    <t>-54994076</t>
  </si>
  <si>
    <t>247681114</t>
  </si>
  <si>
    <t>Obsyp a těsnění vodárenské studny těsnění se zhutněním z jílu</t>
  </si>
  <si>
    <t>-1911532091</t>
  </si>
  <si>
    <t>v okolí šachty</t>
  </si>
  <si>
    <t>3,1416*(1)^2*1,3</t>
  </si>
  <si>
    <t>-3,1416*(0,6)^2*1,3</t>
  </si>
  <si>
    <t>pod šachtou</t>
  </si>
  <si>
    <t>-3,1416*(0,153)^2*0,3</t>
  </si>
  <si>
    <t>22</t>
  </si>
  <si>
    <t>58128450</t>
  </si>
  <si>
    <t>bentonit aktivovaný mletý pro vrty, injektáže a těsnění vodních staveb VL</t>
  </si>
  <si>
    <t>1394959354</t>
  </si>
  <si>
    <t>2,931*1,5 'Přepočtené koeficientem množství</t>
  </si>
  <si>
    <t>23</t>
  </si>
  <si>
    <t>273313611</t>
  </si>
  <si>
    <t>Základy z betonu prostého desky z betonu kamenem neprokládaného tř. C 16/20</t>
  </si>
  <si>
    <t>1760564898</t>
  </si>
  <si>
    <t>zpevněná plocha v okolí studny</t>
  </si>
  <si>
    <t>4*4*0,10</t>
  </si>
  <si>
    <t>odpočet studny</t>
  </si>
  <si>
    <t>-3,1416*(0,59)^2*0,10</t>
  </si>
  <si>
    <t>24</t>
  </si>
  <si>
    <t>273356021</t>
  </si>
  <si>
    <t>Bednění základů z betonu prostého nebo železového desek pro plochy rovinné zřízení</t>
  </si>
  <si>
    <t>575952376</t>
  </si>
  <si>
    <t>deska pod šachtou studny</t>
  </si>
  <si>
    <t>3,1416*2*0,15</t>
  </si>
  <si>
    <t>25</t>
  </si>
  <si>
    <t>273356022</t>
  </si>
  <si>
    <t>Bednění základů z betonu prostého nebo železového desek pro plochy rovinné odstranění</t>
  </si>
  <si>
    <t>370318107</t>
  </si>
  <si>
    <t>26</t>
  </si>
  <si>
    <t>27336600V</t>
  </si>
  <si>
    <t>Výztuž základových desek z KARI sítí</t>
  </si>
  <si>
    <t>-1410212195</t>
  </si>
  <si>
    <t>podkladní deska z vodostavebního materiálu - pod šachtu studny KARI síť 6/150/150</t>
  </si>
  <si>
    <t>3,1416*(1)^2*3,033*1,1/1000</t>
  </si>
  <si>
    <t>27</t>
  </si>
  <si>
    <t>275311611</t>
  </si>
  <si>
    <t>Základy z betonu prostého patky a bloky z betonu kamenem prokládaného tř. C 16/20</t>
  </si>
  <si>
    <t>-1257628321</t>
  </si>
  <si>
    <t>patky pro oplocení - betonáž bez bednění - navýšení množství betonu o 3,5%</t>
  </si>
  <si>
    <t>(30+8)*3,1416*(0,15)^2*0,6*1,035</t>
  </si>
  <si>
    <t>Svislé a kompletní konstrukce</t>
  </si>
  <si>
    <t>28</t>
  </si>
  <si>
    <t>338171123</t>
  </si>
  <si>
    <t>Montáž sloupků a vzpěr plotových ocelových trubkových nebo profilovaných výšky do 2,60 m se zabetonováním do 0,08 m3 do připravených jamek</t>
  </si>
  <si>
    <t>-1981650096</t>
  </si>
  <si>
    <t>sloupky</t>
  </si>
  <si>
    <t>30</t>
  </si>
  <si>
    <t>vzpěry</t>
  </si>
  <si>
    <t>29</t>
  </si>
  <si>
    <t>55342254</t>
  </si>
  <si>
    <t>sloupek plotový průběžný Pz a komaxitový 2250/38x1,5mm</t>
  </si>
  <si>
    <t>-520527420</t>
  </si>
  <si>
    <t>55342272</t>
  </si>
  <si>
    <t>vzpěra plotová 38x1,5mm včetně krytky s uchem 2000mm</t>
  </si>
  <si>
    <t>-723068386</t>
  </si>
  <si>
    <t>31</t>
  </si>
  <si>
    <t>348401120</t>
  </si>
  <si>
    <t>Montáž oplocení z pletiva strojového s napínacími dráty do 1,6 m</t>
  </si>
  <si>
    <t>931545172</t>
  </si>
  <si>
    <t>32</t>
  </si>
  <si>
    <t>31327513</t>
  </si>
  <si>
    <t>pletivo drátěné plastifikované se čtvercovými oky 55/2,5mm v 1600mm</t>
  </si>
  <si>
    <t>-1664606266</t>
  </si>
  <si>
    <t>74*1,01</t>
  </si>
  <si>
    <t>75</t>
  </si>
  <si>
    <t>33</t>
  </si>
  <si>
    <t>348401350</t>
  </si>
  <si>
    <t>Montáž oplocení z pletiva rozvinutí, uchycení a napnutí drátu napínacího</t>
  </si>
  <si>
    <t>-580651512</t>
  </si>
  <si>
    <t>napínací drát - 3x</t>
  </si>
  <si>
    <t>3*74</t>
  </si>
  <si>
    <t>vazací drát - 1x</t>
  </si>
  <si>
    <t>74</t>
  </si>
  <si>
    <t>34</t>
  </si>
  <si>
    <t>31327504V</t>
  </si>
  <si>
    <t>napínací drát pozink + PVC</t>
  </si>
  <si>
    <t>378382127</t>
  </si>
  <si>
    <t>35</t>
  </si>
  <si>
    <t>31324826</t>
  </si>
  <si>
    <t>napínák pro napínací drát</t>
  </si>
  <si>
    <t>-726491206</t>
  </si>
  <si>
    <t>36</t>
  </si>
  <si>
    <t>31327505V</t>
  </si>
  <si>
    <t>vázací drát PVC</t>
  </si>
  <si>
    <t>555795434</t>
  </si>
  <si>
    <t>37</t>
  </si>
  <si>
    <t>273326121</t>
  </si>
  <si>
    <t>Základy z betonu železového desky z betonu se zvýšenými nároky na prostředí tř. C 25/30</t>
  </si>
  <si>
    <t>-1697607092</t>
  </si>
  <si>
    <t>podkladní deska z vodostavebního materiálu - pod skruže studny</t>
  </si>
  <si>
    <t>odpočet vrtu</t>
  </si>
  <si>
    <t>-3,1416*(0,153)^2*0,15</t>
  </si>
  <si>
    <t>Vodorovné konstrukce</t>
  </si>
  <si>
    <t>38</t>
  </si>
  <si>
    <t>451572111</t>
  </si>
  <si>
    <t>Lože pod potrubí, stoky a drobné objekty v otevřeném výkopu z kameniva drobného těženého 0 až 4 mm</t>
  </si>
  <si>
    <t>-1675745002</t>
  </si>
  <si>
    <t>0,8*4*0,1</t>
  </si>
  <si>
    <t>Komunikace pozemní</t>
  </si>
  <si>
    <t>39</t>
  </si>
  <si>
    <t>564851111</t>
  </si>
  <si>
    <t>Podklad ze štěrkodrti ŠD s rozprostřením a zhutněním, po zhutnění tl. 150 mm</t>
  </si>
  <si>
    <t>-1899615395</t>
  </si>
  <si>
    <t>4*4</t>
  </si>
  <si>
    <t>-3,1416*(0,59)^2</t>
  </si>
  <si>
    <t>40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</si>
  <si>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</si>
  <si>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</si>
  <si>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-1043919189</t>
  </si>
  <si>
    <t>41</t>
  </si>
  <si>
    <t>59245018</t>
  </si>
  <si>
    <t>dlažba tvar obdélník betonová 200x100x60mm přírodní</t>
  </si>
  <si>
    <t>1689609289</t>
  </si>
  <si>
    <t>14,906*1,03</t>
  </si>
  <si>
    <t>Trubní vedení</t>
  </si>
  <si>
    <t>42</t>
  </si>
  <si>
    <t>850245121</t>
  </si>
  <si>
    <t>Výřez nebo výsek na potrubí z trub litinových tlakových nebo plastických hmot DN 80</t>
  </si>
  <si>
    <t>-92791218</t>
  </si>
  <si>
    <t>na přítoku vody z prameniště do vodojemu</t>
  </si>
  <si>
    <t>43</t>
  </si>
  <si>
    <t>871181141</t>
  </si>
  <si>
    <t>Montáž vodovodního potrubí z plastů v otevřeném výkopu z polyetylenu PE 100 svařovaných na tupo SDR 11/PN16 D 50 x 4,6 mm</t>
  </si>
  <si>
    <t>477185386</t>
  </si>
  <si>
    <t xml:space="preserve">ve studni </t>
  </si>
  <si>
    <t>48</t>
  </si>
  <si>
    <t xml:space="preserve">výtlak </t>
  </si>
  <si>
    <t>44</t>
  </si>
  <si>
    <t>28613172V</t>
  </si>
  <si>
    <t>Trubka dvouvrstvá PE 100 RC SafeTech RC voda SDR11 50x4.6 100m BC</t>
  </si>
  <si>
    <t>1981163412</t>
  </si>
  <si>
    <t>52*1,015</t>
  </si>
  <si>
    <t>53</t>
  </si>
  <si>
    <t>45</t>
  </si>
  <si>
    <t>871351811</t>
  </si>
  <si>
    <t>Bourání stávajícího potrubí z polyetylenu v otevřeném výkopu D přes 140 do 225 mm</t>
  </si>
  <si>
    <t>-1000414145</t>
  </si>
  <si>
    <t>úprava vystrojení vrtu - potrubí PVC</t>
  </si>
  <si>
    <t>1,5</t>
  </si>
  <si>
    <t>46</t>
  </si>
  <si>
    <t>87718121V</t>
  </si>
  <si>
    <t>Montáž tvarovek na vodovodním plastovém potrubí kolen 90° d 50</t>
  </si>
  <si>
    <t>232254886</t>
  </si>
  <si>
    <t>vyvedení výtlaku ve studni</t>
  </si>
  <si>
    <t>47</t>
  </si>
  <si>
    <t>28614812V</t>
  </si>
  <si>
    <t>samosvěrné koleno 90° D 50mm</t>
  </si>
  <si>
    <t>1464935640</t>
  </si>
  <si>
    <t>891185321</t>
  </si>
  <si>
    <t>Montáž vodovodních armatur na potrubí zpětných klapek DN 40</t>
  </si>
  <si>
    <t>310337442</t>
  </si>
  <si>
    <t>klapka nad čerpadlem</t>
  </si>
  <si>
    <t>49</t>
  </si>
  <si>
    <t>42283040V</t>
  </si>
  <si>
    <t>klapka zpětná s vnitřními závity PN 16 pro vodu DN 40</t>
  </si>
  <si>
    <t>-2001264233</t>
  </si>
  <si>
    <t>50</t>
  </si>
  <si>
    <t>892233122</t>
  </si>
  <si>
    <t>Proplach a dezinfekce vodovodního potrubí DN od 40 do 70</t>
  </si>
  <si>
    <t>213891411</t>
  </si>
  <si>
    <t>51</t>
  </si>
  <si>
    <t>892241111</t>
  </si>
  <si>
    <t>Tlakové zkoušky vodou na potrubí DN do 80</t>
  </si>
  <si>
    <t>-260532934</t>
  </si>
  <si>
    <t>vodovodní potrubí</t>
  </si>
  <si>
    <t>52</t>
  </si>
  <si>
    <t>892372111</t>
  </si>
  <si>
    <t>Tlakové zkoušky vodou zabezpečení konců potrubí při tlakových zkouškách DN do 300</t>
  </si>
  <si>
    <t>555686678</t>
  </si>
  <si>
    <t>894812001</t>
  </si>
  <si>
    <t>Revizní a čistící šachta z polypropylenu PP pro hladké trouby DN 400 šachtové dno (DN šachty / DN trubního vedení) DN 400/150 přímý tok</t>
  </si>
  <si>
    <t>-98496558</t>
  </si>
  <si>
    <t>šachta na přítoku vody z prameniště</t>
  </si>
  <si>
    <t>54</t>
  </si>
  <si>
    <t>894812032</t>
  </si>
  <si>
    <t>Revizní a čistící šachta z polypropylenu PP pro hladké trouby DN 400 roura šachtová korugovaná bez hrdla, světlé hloubky 1500 mm</t>
  </si>
  <si>
    <t>1337996219</t>
  </si>
  <si>
    <t>55</t>
  </si>
  <si>
    <t>894812051</t>
  </si>
  <si>
    <t>Revizní a čistící šachta z polypropylenu PP pro hladké trouby DN 400 poklop plastový (pro třídu zatížení) pochůzí (A15)</t>
  </si>
  <si>
    <t>-325958162</t>
  </si>
  <si>
    <t>56</t>
  </si>
  <si>
    <t>899721111</t>
  </si>
  <si>
    <t>Signalizační vodič na potrubí DN do 150 mm</t>
  </si>
  <si>
    <t>985437879</t>
  </si>
  <si>
    <t>57</t>
  </si>
  <si>
    <t>899722113</t>
  </si>
  <si>
    <t>Krytí potrubí z plastů výstražnou fólií z PVC šířky 34 cm</t>
  </si>
  <si>
    <t>-1716538225</t>
  </si>
  <si>
    <t>Ostatní konstrukce a práce-bourání</t>
  </si>
  <si>
    <t>58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</si>
  <si>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</si>
  <si>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</si>
  <si>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-657300782</t>
  </si>
  <si>
    <t>záhonové  - zpevněná plocha v okolí studny</t>
  </si>
  <si>
    <t>2*(4+4,1)</t>
  </si>
  <si>
    <t>59</t>
  </si>
  <si>
    <t>59217002</t>
  </si>
  <si>
    <t>obrubník betonový zahradní šedý 1000x50x200mm</t>
  </si>
  <si>
    <t>-204888073</t>
  </si>
  <si>
    <t>60</t>
  </si>
  <si>
    <t>966071821</t>
  </si>
  <si>
    <t>Rozebrání oplocení z pletiva drátěného se čtvercovými oky, výšky do 1,6 m</t>
  </si>
  <si>
    <t>-141811240</t>
  </si>
  <si>
    <t>část stávajícího oplocení VDJ</t>
  </si>
  <si>
    <t>997</t>
  </si>
  <si>
    <t>Přesun sutě</t>
  </si>
  <si>
    <t>61</t>
  </si>
  <si>
    <t>997013501</t>
  </si>
  <si>
    <t>Odvoz suti a vybouraných hmot na skládku nebo meziskládku se složením, na vzdálenost do 1 km</t>
  </si>
  <si>
    <t>1758872186</t>
  </si>
  <si>
    <t>odstraněné oplocení</t>
  </si>
  <si>
    <t>0,02</t>
  </si>
  <si>
    <t>odstraněná část zhlaví vrtu - ocelová pažnicedl. 1,5m</t>
  </si>
  <si>
    <t>0,108</t>
  </si>
  <si>
    <t>odstraněná část vystrojení vrtu - PVC potrubí dl. 1,5m</t>
  </si>
  <si>
    <t>0,023</t>
  </si>
  <si>
    <t>62</t>
  </si>
  <si>
    <t>997013509</t>
  </si>
  <si>
    <t>Odvoz suti a vybouraných hmot na skládku nebo meziskládku se složením, na vzdálenost Příplatek k ceně za každý další i započatý 1 km přes 1 km</t>
  </si>
  <si>
    <t>-1436661854</t>
  </si>
  <si>
    <t>0,151*9 'Přepočtené koeficientem množství</t>
  </si>
  <si>
    <t>63</t>
  </si>
  <si>
    <t>997013813</t>
  </si>
  <si>
    <t>Poplatek za uložení stavebního odpadu na skládce (skládkovné) z plastických hmot zatříděného do Katalogu odpadů pod kódem 17 02 03</t>
  </si>
  <si>
    <t>1121868615</t>
  </si>
  <si>
    <t>998</t>
  </si>
  <si>
    <t>Přesun hmot</t>
  </si>
  <si>
    <t>64</t>
  </si>
  <si>
    <t>998254011</t>
  </si>
  <si>
    <t>Přesun hmot pro studny a jímání vody z betonu prostého, železového nebo montované z dílců jakéhokoliv rozsahu do 50 m</t>
  </si>
  <si>
    <t>-2111781988</t>
  </si>
  <si>
    <t>PSV</t>
  </si>
  <si>
    <t>Práce a dodávky PSV</t>
  </si>
  <si>
    <t>713</t>
  </si>
  <si>
    <t>Izolace tepelné</t>
  </si>
  <si>
    <t>65</t>
  </si>
  <si>
    <t>713111111</t>
  </si>
  <si>
    <t>Montáž tepelné izolace stropů rohožemi, pásy, dílci, deskami, bloky (izolační materiál ve specifikaci) vrchem bez překrytí lepenkou kladenými volně</t>
  </si>
  <si>
    <t>-127301814</t>
  </si>
  <si>
    <t>tepelná izolace studny</t>
  </si>
  <si>
    <t>3,1416*(1)^2</t>
  </si>
  <si>
    <t>66</t>
  </si>
  <si>
    <t>28376469</t>
  </si>
  <si>
    <t>deska z polystyrénu XPS, hrana polodrážková a hladký povrch 700kPa tl 200mm</t>
  </si>
  <si>
    <t>2094066736</t>
  </si>
  <si>
    <t>3,142*1,02 'Přepočtené koeficientem množství</t>
  </si>
  <si>
    <t>67</t>
  </si>
  <si>
    <t>998713106</t>
  </si>
  <si>
    <t>Přesun hmot pro izolace tepelné stanovený z hmotnosti přesunovaného materiálu vodorovná dopravní vzdálenost do 50 m v objektech výšky přes 48 m do 60 m</t>
  </si>
  <si>
    <t>252940936</t>
  </si>
  <si>
    <t>722</t>
  </si>
  <si>
    <t>Zdravotechnika - vnitřní vodovod</t>
  </si>
  <si>
    <t>68</t>
  </si>
  <si>
    <t>72222415V</t>
  </si>
  <si>
    <t>Kulový kohout s vnějším závitem a páčkou PN 15, G 6/4"</t>
  </si>
  <si>
    <t>1555814950</t>
  </si>
  <si>
    <t>výtlak ve studni</t>
  </si>
  <si>
    <t>69</t>
  </si>
  <si>
    <t>998722106</t>
  </si>
  <si>
    <t>Přesun hmot pro vnitřní vodovod stanovený z hmotnosti přesunovaného materiálu vodorovná dopravní vzdálenost do 50 m v objektech výšky přes 48 do 60 m</t>
  </si>
  <si>
    <t>34197492</t>
  </si>
  <si>
    <t>724</t>
  </si>
  <si>
    <t>Zdravotechnika - strojní vybavení</t>
  </si>
  <si>
    <t>70</t>
  </si>
  <si>
    <t>724149101</t>
  </si>
  <si>
    <t>Čerpadla vodovodní strojní bez potrubí montáž čerpadel ponorných bez potrubí a příslušenství o výkonu do 56 l</t>
  </si>
  <si>
    <t>-2040908576</t>
  </si>
  <si>
    <t>umístění ve vrtu v hl. 48m</t>
  </si>
  <si>
    <t>71</t>
  </si>
  <si>
    <t>42623102V</t>
  </si>
  <si>
    <t>čerpadlo ponorné vodovodní nerezové do vrtu Hmax 100m Qmax 0,25l/s, nylonové lano dl.55m</t>
  </si>
  <si>
    <t>soubor</t>
  </si>
  <si>
    <t>1328290048</t>
  </si>
  <si>
    <t>72</t>
  </si>
  <si>
    <t>998724106</t>
  </si>
  <si>
    <t>Přesun hmot pro strojní vybavení stanovený z hmotnosti přesunovaného materiálu vodorovná dopravní vzdálenost do 50 m v objektech výšky přes 48 do 60 m</t>
  </si>
  <si>
    <t>2108826602</t>
  </si>
  <si>
    <t>767</t>
  </si>
  <si>
    <t>Konstrukce zámečnické</t>
  </si>
  <si>
    <t>73</t>
  </si>
  <si>
    <t>767995111</t>
  </si>
  <si>
    <t>Montáž ostatních atypických zámečnických konstrukcí hmotnosti do 5 kg</t>
  </si>
  <si>
    <t>-406434987</t>
  </si>
  <si>
    <t>zhlaví vrtu - L 60/6</t>
  </si>
  <si>
    <t>0,5*5,42</t>
  </si>
  <si>
    <t>třmen pro potrubí výtlaku DN40 a kabelu čerpadla</t>
  </si>
  <si>
    <t>0,136</t>
  </si>
  <si>
    <t>13010424V</t>
  </si>
  <si>
    <t>úhelník ocelový rovnostranný jakost 11 375 60x60x6mm - žárově pozinkovaný</t>
  </si>
  <si>
    <t>-479073522</t>
  </si>
  <si>
    <t>0,5*5,42*1,1/1000</t>
  </si>
  <si>
    <t>42390269V</t>
  </si>
  <si>
    <t>objímka potrubí 1 1/4" rozpětí 40-45mm - žárově pozinkovaná</t>
  </si>
  <si>
    <t>-1503072108</t>
  </si>
  <si>
    <t>76</t>
  </si>
  <si>
    <t>998767106</t>
  </si>
  <si>
    <t>Přesun hmot pro zámečnické konstrukce stanovený z hmotnosti přesunovaného materiálu vodorovná dopravní vzdálenost do 50 m v objektech výšky přes 48 do 60 m</t>
  </si>
  <si>
    <t>796272477</t>
  </si>
  <si>
    <t>Práce a dodávky M</t>
  </si>
  <si>
    <t>22-M</t>
  </si>
  <si>
    <t>Montáže technologických zařízení pro dopravní stavby</t>
  </si>
  <si>
    <t>77</t>
  </si>
  <si>
    <t>22032000V</t>
  </si>
  <si>
    <t>Úprava stávajícího rozvaděče, pokládka a dodávka kabelu, zemní práce, podsyp a obsyp kabelu</t>
  </si>
  <si>
    <t>-583992347</t>
  </si>
  <si>
    <t>23-M</t>
  </si>
  <si>
    <t>Montáže potrubí</t>
  </si>
  <si>
    <t>78</t>
  </si>
  <si>
    <t>23008312V</t>
  </si>
  <si>
    <t>Demontáž ocelového potrubí do šrotu hmotnosti přes 50 do 250 kg připojovací rozměr do Ø 324, tl. 8,0 mm</t>
  </si>
  <si>
    <t>1940303633</t>
  </si>
  <si>
    <t>úprava ocelové pažnice odstranění cca 1,5m</t>
  </si>
  <si>
    <t>2 -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</si>
  <si>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</si>
  <si>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</si>
  <si>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</si>
  <si>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</si>
  <si>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</si>
  <si>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</si>
  <si>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</si>
  <si>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</si>
  <si>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</si>
  <si>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kpl</t>
  </si>
  <si>
    <t>1024</t>
  </si>
  <si>
    <t>-1800482824</t>
  </si>
  <si>
    <t>VRN3</t>
  </si>
  <si>
    <t>Zařízení staveniště</t>
  </si>
  <si>
    <t>030001000</t>
  </si>
  <si>
    <t>-1558265537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</si>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</sst>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/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49" fontId="40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34" t="s">
        <v>14</v>
      </c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24"/>
      <c r="AQ5" s="24"/>
      <c r="AR5" s="22"/>
      <c r="BE5" s="331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36" t="s">
        <v>17</v>
      </c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24"/>
      <c r="AQ6" s="24"/>
      <c r="AR6" s="22"/>
      <c r="BE6" s="332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32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32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2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2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2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2"/>
      <c r="BS12" s="19" t="s">
        <v>6</v>
      </c>
    </row>
    <row r="13" spans="1:74" s="1" customFormat="1" ht="12" customHeight="1">
      <c r="B13" s="23"/>
      <c r="C13" s="24"/>
      <c r="D13" s="31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30</v>
      </c>
      <c r="AO13" s="24"/>
      <c r="AP13" s="24"/>
      <c r="AQ13" s="24"/>
      <c r="AR13" s="22"/>
      <c r="BE13" s="332"/>
      <c r="BS13" s="19" t="s">
        <v>6</v>
      </c>
    </row>
    <row r="14" spans="1:74" ht="12.75">
      <c r="B14" s="23"/>
      <c r="C14" s="24"/>
      <c r="D14" s="24"/>
      <c r="E14" s="337" t="s">
        <v>30</v>
      </c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1" t="s">
        <v>28</v>
      </c>
      <c r="AL14" s="24"/>
      <c r="AM14" s="24"/>
      <c r="AN14" s="33" t="s">
        <v>30</v>
      </c>
      <c r="AO14" s="24"/>
      <c r="AP14" s="24"/>
      <c r="AQ14" s="24"/>
      <c r="AR14" s="22"/>
      <c r="BE14" s="332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2"/>
      <c r="BS15" s="19" t="s">
        <v>4</v>
      </c>
    </row>
    <row r="16" spans="1:74" s="1" customFormat="1" ht="12" customHeight="1">
      <c r="B16" s="23"/>
      <c r="C16" s="24"/>
      <c r="D16" s="31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2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2"/>
      <c r="BS17" s="19" t="s">
        <v>33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2"/>
      <c r="BS18" s="19" t="s">
        <v>6</v>
      </c>
    </row>
    <row r="19" spans="1:71" s="1" customFormat="1" ht="12" customHeight="1">
      <c r="B19" s="23"/>
      <c r="C19" s="24"/>
      <c r="D19" s="31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2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2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2"/>
    </row>
    <row r="22" spans="1:71" s="1" customFormat="1" ht="12" customHeight="1">
      <c r="B22" s="23"/>
      <c r="C22" s="24"/>
      <c r="D22" s="31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2"/>
    </row>
    <row r="23" spans="1:71" s="1" customFormat="1" ht="47.25" customHeight="1">
      <c r="B23" s="23"/>
      <c r="C23" s="24"/>
      <c r="D23" s="24"/>
      <c r="E23" s="339" t="s">
        <v>37</v>
      </c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24"/>
      <c r="AP23" s="24"/>
      <c r="AQ23" s="24"/>
      <c r="AR23" s="22"/>
      <c r="BE23" s="332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2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32"/>
    </row>
    <row r="26" spans="1:71" s="2" customFormat="1" ht="25.9" customHeight="1">
      <c r="A26" s="36"/>
      <c r="B26" s="37"/>
      <c r="C26" s="38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40">
        <f>ROUND(AG54,2)</f>
        <v>0</v>
      </c>
      <c r="AL26" s="341"/>
      <c r="AM26" s="341"/>
      <c r="AN26" s="341"/>
      <c r="AO26" s="341"/>
      <c r="AP26" s="38"/>
      <c r="AQ26" s="38"/>
      <c r="AR26" s="41"/>
      <c r="BE26" s="332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32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42" t="s">
        <v>39</v>
      </c>
      <c r="M28" s="342"/>
      <c r="N28" s="342"/>
      <c r="O28" s="342"/>
      <c r="P28" s="342"/>
      <c r="Q28" s="38"/>
      <c r="R28" s="38"/>
      <c r="S28" s="38"/>
      <c r="T28" s="38"/>
      <c r="U28" s="38"/>
      <c r="V28" s="38"/>
      <c r="W28" s="342" t="s">
        <v>40</v>
      </c>
      <c r="X28" s="342"/>
      <c r="Y28" s="342"/>
      <c r="Z28" s="342"/>
      <c r="AA28" s="342"/>
      <c r="AB28" s="342"/>
      <c r="AC28" s="342"/>
      <c r="AD28" s="342"/>
      <c r="AE28" s="342"/>
      <c r="AF28" s="38"/>
      <c r="AG28" s="38"/>
      <c r="AH28" s="38"/>
      <c r="AI28" s="38"/>
      <c r="AJ28" s="38"/>
      <c r="AK28" s="342" t="s">
        <v>41</v>
      </c>
      <c r="AL28" s="342"/>
      <c r="AM28" s="342"/>
      <c r="AN28" s="342"/>
      <c r="AO28" s="342"/>
      <c r="AP28" s="38"/>
      <c r="AQ28" s="38"/>
      <c r="AR28" s="41"/>
      <c r="BE28" s="332"/>
    </row>
    <row r="29" spans="1:71" s="3" customFormat="1" ht="14.45" customHeight="1">
      <c r="B29" s="42"/>
      <c r="C29" s="43"/>
      <c r="D29" s="31" t="s">
        <v>42</v>
      </c>
      <c r="E29" s="43"/>
      <c r="F29" s="31" t="s">
        <v>43</v>
      </c>
      <c r="G29" s="43"/>
      <c r="H29" s="43"/>
      <c r="I29" s="43"/>
      <c r="J29" s="43"/>
      <c r="K29" s="43"/>
      <c r="L29" s="345">
        <v>0.21</v>
      </c>
      <c r="M29" s="344"/>
      <c r="N29" s="344"/>
      <c r="O29" s="344"/>
      <c r="P29" s="344"/>
      <c r="Q29" s="43"/>
      <c r="R29" s="43"/>
      <c r="S29" s="43"/>
      <c r="T29" s="43"/>
      <c r="U29" s="43"/>
      <c r="V29" s="43"/>
      <c r="W29" s="343">
        <f>ROUND(AZ54, 2)</f>
        <v>0</v>
      </c>
      <c r="X29" s="344"/>
      <c r="Y29" s="344"/>
      <c r="Z29" s="344"/>
      <c r="AA29" s="344"/>
      <c r="AB29" s="344"/>
      <c r="AC29" s="344"/>
      <c r="AD29" s="344"/>
      <c r="AE29" s="344"/>
      <c r="AF29" s="43"/>
      <c r="AG29" s="43"/>
      <c r="AH29" s="43"/>
      <c r="AI29" s="43"/>
      <c r="AJ29" s="43"/>
      <c r="AK29" s="343">
        <f>ROUND(AV54, 2)</f>
        <v>0</v>
      </c>
      <c r="AL29" s="344"/>
      <c r="AM29" s="344"/>
      <c r="AN29" s="344"/>
      <c r="AO29" s="344"/>
      <c r="AP29" s="43"/>
      <c r="AQ29" s="43"/>
      <c r="AR29" s="44"/>
      <c r="BE29" s="333"/>
    </row>
    <row r="30" spans="1:71" s="3" customFormat="1" ht="14.45" customHeight="1">
      <c r="B30" s="42"/>
      <c r="C30" s="43"/>
      <c r="D30" s="43"/>
      <c r="E30" s="43"/>
      <c r="F30" s="31" t="s">
        <v>44</v>
      </c>
      <c r="G30" s="43"/>
      <c r="H30" s="43"/>
      <c r="I30" s="43"/>
      <c r="J30" s="43"/>
      <c r="K30" s="43"/>
      <c r="L30" s="345">
        <v>0.15</v>
      </c>
      <c r="M30" s="344"/>
      <c r="N30" s="344"/>
      <c r="O30" s="344"/>
      <c r="P30" s="344"/>
      <c r="Q30" s="43"/>
      <c r="R30" s="43"/>
      <c r="S30" s="43"/>
      <c r="T30" s="43"/>
      <c r="U30" s="43"/>
      <c r="V30" s="43"/>
      <c r="W30" s="343">
        <f>ROUND(BA54, 2)</f>
        <v>0</v>
      </c>
      <c r="X30" s="344"/>
      <c r="Y30" s="344"/>
      <c r="Z30" s="344"/>
      <c r="AA30" s="344"/>
      <c r="AB30" s="344"/>
      <c r="AC30" s="344"/>
      <c r="AD30" s="344"/>
      <c r="AE30" s="344"/>
      <c r="AF30" s="43"/>
      <c r="AG30" s="43"/>
      <c r="AH30" s="43"/>
      <c r="AI30" s="43"/>
      <c r="AJ30" s="43"/>
      <c r="AK30" s="343">
        <f>ROUND(AW54, 2)</f>
        <v>0</v>
      </c>
      <c r="AL30" s="344"/>
      <c r="AM30" s="344"/>
      <c r="AN30" s="344"/>
      <c r="AO30" s="344"/>
      <c r="AP30" s="43"/>
      <c r="AQ30" s="43"/>
      <c r="AR30" s="44"/>
      <c r="BE30" s="333"/>
    </row>
    <row r="31" spans="1:71" s="3" customFormat="1" ht="14.45" hidden="1" customHeight="1">
      <c r="B31" s="42"/>
      <c r="C31" s="43"/>
      <c r="D31" s="43"/>
      <c r="E31" s="43"/>
      <c r="F31" s="31" t="s">
        <v>45</v>
      </c>
      <c r="G31" s="43"/>
      <c r="H31" s="43"/>
      <c r="I31" s="43"/>
      <c r="J31" s="43"/>
      <c r="K31" s="43"/>
      <c r="L31" s="345">
        <v>0.21</v>
      </c>
      <c r="M31" s="344"/>
      <c r="N31" s="344"/>
      <c r="O31" s="344"/>
      <c r="P31" s="344"/>
      <c r="Q31" s="43"/>
      <c r="R31" s="43"/>
      <c r="S31" s="43"/>
      <c r="T31" s="43"/>
      <c r="U31" s="43"/>
      <c r="V31" s="43"/>
      <c r="W31" s="343">
        <f>ROUND(BB54, 2)</f>
        <v>0</v>
      </c>
      <c r="X31" s="344"/>
      <c r="Y31" s="344"/>
      <c r="Z31" s="344"/>
      <c r="AA31" s="344"/>
      <c r="AB31" s="344"/>
      <c r="AC31" s="344"/>
      <c r="AD31" s="344"/>
      <c r="AE31" s="344"/>
      <c r="AF31" s="43"/>
      <c r="AG31" s="43"/>
      <c r="AH31" s="43"/>
      <c r="AI31" s="43"/>
      <c r="AJ31" s="43"/>
      <c r="AK31" s="343">
        <v>0</v>
      </c>
      <c r="AL31" s="344"/>
      <c r="AM31" s="344"/>
      <c r="AN31" s="344"/>
      <c r="AO31" s="344"/>
      <c r="AP31" s="43"/>
      <c r="AQ31" s="43"/>
      <c r="AR31" s="44"/>
      <c r="BE31" s="333"/>
    </row>
    <row r="32" spans="1:71" s="3" customFormat="1" ht="14.45" hidden="1" customHeight="1">
      <c r="B32" s="42"/>
      <c r="C32" s="43"/>
      <c r="D32" s="43"/>
      <c r="E32" s="43"/>
      <c r="F32" s="31" t="s">
        <v>46</v>
      </c>
      <c r="G32" s="43"/>
      <c r="H32" s="43"/>
      <c r="I32" s="43"/>
      <c r="J32" s="43"/>
      <c r="K32" s="43"/>
      <c r="L32" s="345">
        <v>0.15</v>
      </c>
      <c r="M32" s="344"/>
      <c r="N32" s="344"/>
      <c r="O32" s="344"/>
      <c r="P32" s="344"/>
      <c r="Q32" s="43"/>
      <c r="R32" s="43"/>
      <c r="S32" s="43"/>
      <c r="T32" s="43"/>
      <c r="U32" s="43"/>
      <c r="V32" s="43"/>
      <c r="W32" s="343">
        <f>ROUND(BC54, 2)</f>
        <v>0</v>
      </c>
      <c r="X32" s="344"/>
      <c r="Y32" s="344"/>
      <c r="Z32" s="344"/>
      <c r="AA32" s="344"/>
      <c r="AB32" s="344"/>
      <c r="AC32" s="344"/>
      <c r="AD32" s="344"/>
      <c r="AE32" s="344"/>
      <c r="AF32" s="43"/>
      <c r="AG32" s="43"/>
      <c r="AH32" s="43"/>
      <c r="AI32" s="43"/>
      <c r="AJ32" s="43"/>
      <c r="AK32" s="343">
        <v>0</v>
      </c>
      <c r="AL32" s="344"/>
      <c r="AM32" s="344"/>
      <c r="AN32" s="344"/>
      <c r="AO32" s="344"/>
      <c r="AP32" s="43"/>
      <c r="AQ32" s="43"/>
      <c r="AR32" s="44"/>
      <c r="BE32" s="333"/>
    </row>
    <row r="33" spans="1:57" s="3" customFormat="1" ht="14.45" hidden="1" customHeight="1">
      <c r="B33" s="42"/>
      <c r="C33" s="43"/>
      <c r="D33" s="43"/>
      <c r="E33" s="43"/>
      <c r="F33" s="31" t="s">
        <v>47</v>
      </c>
      <c r="G33" s="43"/>
      <c r="H33" s="43"/>
      <c r="I33" s="43"/>
      <c r="J33" s="43"/>
      <c r="K33" s="43"/>
      <c r="L33" s="345">
        <v>0</v>
      </c>
      <c r="M33" s="344"/>
      <c r="N33" s="344"/>
      <c r="O33" s="344"/>
      <c r="P33" s="344"/>
      <c r="Q33" s="43"/>
      <c r="R33" s="43"/>
      <c r="S33" s="43"/>
      <c r="T33" s="43"/>
      <c r="U33" s="43"/>
      <c r="V33" s="43"/>
      <c r="W33" s="343">
        <f>ROUND(BD54, 2)</f>
        <v>0</v>
      </c>
      <c r="X33" s="344"/>
      <c r="Y33" s="344"/>
      <c r="Z33" s="344"/>
      <c r="AA33" s="344"/>
      <c r="AB33" s="344"/>
      <c r="AC33" s="344"/>
      <c r="AD33" s="344"/>
      <c r="AE33" s="344"/>
      <c r="AF33" s="43"/>
      <c r="AG33" s="43"/>
      <c r="AH33" s="43"/>
      <c r="AI33" s="43"/>
      <c r="AJ33" s="43"/>
      <c r="AK33" s="343">
        <v>0</v>
      </c>
      <c r="AL33" s="344"/>
      <c r="AM33" s="344"/>
      <c r="AN33" s="344"/>
      <c r="AO33" s="344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48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49</v>
      </c>
      <c r="U35" s="47"/>
      <c r="V35" s="47"/>
      <c r="W35" s="47"/>
      <c r="X35" s="346" t="s">
        <v>50</v>
      </c>
      <c r="Y35" s="347"/>
      <c r="Z35" s="347"/>
      <c r="AA35" s="347"/>
      <c r="AB35" s="347"/>
      <c r="AC35" s="47"/>
      <c r="AD35" s="47"/>
      <c r="AE35" s="47"/>
      <c r="AF35" s="47"/>
      <c r="AG35" s="47"/>
      <c r="AH35" s="47"/>
      <c r="AI35" s="47"/>
      <c r="AJ35" s="47"/>
      <c r="AK35" s="348">
        <f>SUM(AK26:AK33)</f>
        <v>0</v>
      </c>
      <c r="AL35" s="347"/>
      <c r="AM35" s="347"/>
      <c r="AN35" s="347"/>
      <c r="AO35" s="349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51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02-21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69" t="str">
        <f>K6</f>
        <v>Vrtaná studna pro posílení zdroje vody pro obec Kostomlaty pod Milešovkou</v>
      </c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370"/>
      <c r="AC45" s="370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370"/>
      <c r="AO45" s="370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Kostomlaty pod Milešovkou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50" t="str">
        <f>IF(AN8= "","",AN8)</f>
        <v>25. 2. 2021</v>
      </c>
      <c r="AN47" s="350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Obec Kostomlaty pod Milešovkou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31</v>
      </c>
      <c r="AJ49" s="38"/>
      <c r="AK49" s="38"/>
      <c r="AL49" s="38"/>
      <c r="AM49" s="351" t="str">
        <f>IF(E17="","",E17)</f>
        <v>Vladimír Drvota</v>
      </c>
      <c r="AN49" s="352"/>
      <c r="AO49" s="352"/>
      <c r="AP49" s="352"/>
      <c r="AQ49" s="38"/>
      <c r="AR49" s="41"/>
      <c r="AS49" s="353" t="s">
        <v>52</v>
      </c>
      <c r="AT49" s="354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29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34</v>
      </c>
      <c r="AJ50" s="38"/>
      <c r="AK50" s="38"/>
      <c r="AL50" s="38"/>
      <c r="AM50" s="351" t="str">
        <f>IF(E20="","",E20)</f>
        <v>Ing. Libuše Zíková</v>
      </c>
      <c r="AN50" s="352"/>
      <c r="AO50" s="352"/>
      <c r="AP50" s="352"/>
      <c r="AQ50" s="38"/>
      <c r="AR50" s="41"/>
      <c r="AS50" s="355"/>
      <c r="AT50" s="356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57"/>
      <c r="AT51" s="358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65" t="s">
        <v>53</v>
      </c>
      <c r="D52" s="366"/>
      <c r="E52" s="366"/>
      <c r="F52" s="366"/>
      <c r="G52" s="366"/>
      <c r="H52" s="68"/>
      <c r="I52" s="367" t="s">
        <v>54</v>
      </c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8" t="s">
        <v>55</v>
      </c>
      <c r="AH52" s="366"/>
      <c r="AI52" s="366"/>
      <c r="AJ52" s="366"/>
      <c r="AK52" s="366"/>
      <c r="AL52" s="366"/>
      <c r="AM52" s="366"/>
      <c r="AN52" s="367" t="s">
        <v>56</v>
      </c>
      <c r="AO52" s="366"/>
      <c r="AP52" s="366"/>
      <c r="AQ52" s="69" t="s">
        <v>57</v>
      </c>
      <c r="AR52" s="41"/>
      <c r="AS52" s="70" t="s">
        <v>58</v>
      </c>
      <c r="AT52" s="71" t="s">
        <v>59</v>
      </c>
      <c r="AU52" s="71" t="s">
        <v>60</v>
      </c>
      <c r="AV52" s="71" t="s">
        <v>61</v>
      </c>
      <c r="AW52" s="71" t="s">
        <v>62</v>
      </c>
      <c r="AX52" s="71" t="s">
        <v>63</v>
      </c>
      <c r="AY52" s="71" t="s">
        <v>64</v>
      </c>
      <c r="AZ52" s="71" t="s">
        <v>65</v>
      </c>
      <c r="BA52" s="71" t="s">
        <v>66</v>
      </c>
      <c r="BB52" s="71" t="s">
        <v>67</v>
      </c>
      <c r="BC52" s="71" t="s">
        <v>68</v>
      </c>
      <c r="BD52" s="72" t="s">
        <v>69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70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63">
        <f>ROUND(SUM(AG55:AG56),2)</f>
        <v>0</v>
      </c>
      <c r="AH54" s="363"/>
      <c r="AI54" s="363"/>
      <c r="AJ54" s="363"/>
      <c r="AK54" s="363"/>
      <c r="AL54" s="363"/>
      <c r="AM54" s="363"/>
      <c r="AN54" s="364">
        <f>SUM(AG54,AT54)</f>
        <v>0</v>
      </c>
      <c r="AO54" s="364"/>
      <c r="AP54" s="364"/>
      <c r="AQ54" s="80" t="s">
        <v>19</v>
      </c>
      <c r="AR54" s="81"/>
      <c r="AS54" s="82">
        <f>ROUND(SUM(AS55:AS56),2)</f>
        <v>0</v>
      </c>
      <c r="AT54" s="83">
        <f>ROUND(SUM(AV54:AW54),2)</f>
        <v>0</v>
      </c>
      <c r="AU54" s="84">
        <f>ROUND(SUM(AU55:AU56),5)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ROUND(SUM(AZ55:AZ56),2)</f>
        <v>0</v>
      </c>
      <c r="BA54" s="83">
        <f>ROUND(SUM(BA55:BA56),2)</f>
        <v>0</v>
      </c>
      <c r="BB54" s="83">
        <f>ROUND(SUM(BB55:BB56),2)</f>
        <v>0</v>
      </c>
      <c r="BC54" s="83">
        <f>ROUND(SUM(BC55:BC56),2)</f>
        <v>0</v>
      </c>
      <c r="BD54" s="85">
        <f>ROUND(SUM(BD55:BD56),2)</f>
        <v>0</v>
      </c>
      <c r="BS54" s="86" t="s">
        <v>71</v>
      </c>
      <c r="BT54" s="86" t="s">
        <v>72</v>
      </c>
      <c r="BU54" s="87" t="s">
        <v>73</v>
      </c>
      <c r="BV54" s="86" t="s">
        <v>74</v>
      </c>
      <c r="BW54" s="86" t="s">
        <v>5</v>
      </c>
      <c r="BX54" s="86" t="s">
        <v>75</v>
      </c>
      <c r="CL54" s="86" t="s">
        <v>19</v>
      </c>
    </row>
    <row r="55" spans="1:91" s="7" customFormat="1" ht="16.5" customHeight="1">
      <c r="A55" s="88" t="s">
        <v>76</v>
      </c>
      <c r="B55" s="89"/>
      <c r="C55" s="90"/>
      <c r="D55" s="362" t="s">
        <v>77</v>
      </c>
      <c r="E55" s="362"/>
      <c r="F55" s="362"/>
      <c r="G55" s="362"/>
      <c r="H55" s="362"/>
      <c r="I55" s="91"/>
      <c r="J55" s="362" t="s">
        <v>78</v>
      </c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0">
        <f>'1 - Vrtaná studna, výtlak'!J30</f>
        <v>0</v>
      </c>
      <c r="AH55" s="361"/>
      <c r="AI55" s="361"/>
      <c r="AJ55" s="361"/>
      <c r="AK55" s="361"/>
      <c r="AL55" s="361"/>
      <c r="AM55" s="361"/>
      <c r="AN55" s="360">
        <f>SUM(AG55,AT55)</f>
        <v>0</v>
      </c>
      <c r="AO55" s="361"/>
      <c r="AP55" s="361"/>
      <c r="AQ55" s="92" t="s">
        <v>79</v>
      </c>
      <c r="AR55" s="93"/>
      <c r="AS55" s="94">
        <v>0</v>
      </c>
      <c r="AT55" s="95">
        <f>ROUND(SUM(AV55:AW55),2)</f>
        <v>0</v>
      </c>
      <c r="AU55" s="96">
        <f>'1 - Vrtaná studna, výtlak'!P97</f>
        <v>0</v>
      </c>
      <c r="AV55" s="95">
        <f>'1 - Vrtaná studna, výtlak'!J33</f>
        <v>0</v>
      </c>
      <c r="AW55" s="95">
        <f>'1 - Vrtaná studna, výtlak'!J34</f>
        <v>0</v>
      </c>
      <c r="AX55" s="95">
        <f>'1 - Vrtaná studna, výtlak'!J35</f>
        <v>0</v>
      </c>
      <c r="AY55" s="95">
        <f>'1 - Vrtaná studna, výtlak'!J36</f>
        <v>0</v>
      </c>
      <c r="AZ55" s="95">
        <f>'1 - Vrtaná studna, výtlak'!F33</f>
        <v>0</v>
      </c>
      <c r="BA55" s="95">
        <f>'1 - Vrtaná studna, výtlak'!F34</f>
        <v>0</v>
      </c>
      <c r="BB55" s="95">
        <f>'1 - Vrtaná studna, výtlak'!F35</f>
        <v>0</v>
      </c>
      <c r="BC55" s="95">
        <f>'1 - Vrtaná studna, výtlak'!F36</f>
        <v>0</v>
      </c>
      <c r="BD55" s="97">
        <f>'1 - Vrtaná studna, výtlak'!F37</f>
        <v>0</v>
      </c>
      <c r="BT55" s="98" t="s">
        <v>77</v>
      </c>
      <c r="BV55" s="98" t="s">
        <v>74</v>
      </c>
      <c r="BW55" s="98" t="s">
        <v>80</v>
      </c>
      <c r="BX55" s="98" t="s">
        <v>5</v>
      </c>
      <c r="CL55" s="98" t="s">
        <v>19</v>
      </c>
      <c r="CM55" s="98" t="s">
        <v>81</v>
      </c>
    </row>
    <row r="56" spans="1:91" s="7" customFormat="1" ht="16.5" customHeight="1">
      <c r="A56" s="88" t="s">
        <v>76</v>
      </c>
      <c r="B56" s="89"/>
      <c r="C56" s="90"/>
      <c r="D56" s="362" t="s">
        <v>81</v>
      </c>
      <c r="E56" s="362"/>
      <c r="F56" s="362"/>
      <c r="G56" s="362"/>
      <c r="H56" s="362"/>
      <c r="I56" s="91"/>
      <c r="J56" s="362" t="s">
        <v>82</v>
      </c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0">
        <f>'2 - Vedlejší a ostatní ná...'!J30</f>
        <v>0</v>
      </c>
      <c r="AH56" s="361"/>
      <c r="AI56" s="361"/>
      <c r="AJ56" s="361"/>
      <c r="AK56" s="361"/>
      <c r="AL56" s="361"/>
      <c r="AM56" s="361"/>
      <c r="AN56" s="360">
        <f>SUM(AG56,AT56)</f>
        <v>0</v>
      </c>
      <c r="AO56" s="361"/>
      <c r="AP56" s="361"/>
      <c r="AQ56" s="92" t="s">
        <v>83</v>
      </c>
      <c r="AR56" s="93"/>
      <c r="AS56" s="99">
        <v>0</v>
      </c>
      <c r="AT56" s="100">
        <f>ROUND(SUM(AV56:AW56),2)</f>
        <v>0</v>
      </c>
      <c r="AU56" s="101">
        <f>'2 - Vedlejší a ostatní ná...'!P82</f>
        <v>0</v>
      </c>
      <c r="AV56" s="100">
        <f>'2 - Vedlejší a ostatní ná...'!J33</f>
        <v>0</v>
      </c>
      <c r="AW56" s="100">
        <f>'2 - Vedlejší a ostatní ná...'!J34</f>
        <v>0</v>
      </c>
      <c r="AX56" s="100">
        <f>'2 - Vedlejší a ostatní ná...'!J35</f>
        <v>0</v>
      </c>
      <c r="AY56" s="100">
        <f>'2 - Vedlejší a ostatní ná...'!J36</f>
        <v>0</v>
      </c>
      <c r="AZ56" s="100">
        <f>'2 - Vedlejší a ostatní ná...'!F33</f>
        <v>0</v>
      </c>
      <c r="BA56" s="100">
        <f>'2 - Vedlejší a ostatní ná...'!F34</f>
        <v>0</v>
      </c>
      <c r="BB56" s="100">
        <f>'2 - Vedlejší a ostatní ná...'!F35</f>
        <v>0</v>
      </c>
      <c r="BC56" s="100">
        <f>'2 - Vedlejší a ostatní ná...'!F36</f>
        <v>0</v>
      </c>
      <c r="BD56" s="102">
        <f>'2 - Vedlejší a ostatní ná...'!F37</f>
        <v>0</v>
      </c>
      <c r="BT56" s="98" t="s">
        <v>77</v>
      </c>
      <c r="BV56" s="98" t="s">
        <v>74</v>
      </c>
      <c r="BW56" s="98" t="s">
        <v>84</v>
      </c>
      <c r="BX56" s="98" t="s">
        <v>5</v>
      </c>
      <c r="CL56" s="98" t="s">
        <v>19</v>
      </c>
      <c r="CM56" s="98" t="s">
        <v>81</v>
      </c>
    </row>
    <row r="57" spans="1:91" s="2" customFormat="1" ht="30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4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  <row r="58" spans="1:91" s="2" customFormat="1" ht="6.95" customHeight="1">
      <c r="A58" s="36"/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</sheetData>
  <sheetProtection algorithmName="SHA-512" hashValue="k5NAcC88dWcIvBMjQ9Ahx30n7nctFaGgFWkT31XWTut07oCPAdw3vf2+0/KV5qapP9OsPK5ji/v+j+vJB6+Q/w==" saltValue="V6DmXqzMw12iiV2nrgixq+92yuqkIlXDJWFrf/zP9VyF24z8fXFFON3gZS1A9Jgey3oJdLSztVWuNbfSe+O9aQ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1 - Vrtaná studna, výtlak'!C2" display="/"/>
    <hyperlink ref="A56" location="'2 - Vedlejší a ostatní ná...'!C2" display="/"/>
  </hyperlinks>
  <pageMargins left="0.39370078740157483" right="0.39370078740157483" top="0.39370078740157483" bottom="0.39370078740157483" header="0" footer="0"/>
  <pageSetup paperSize="9" scale="6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64"/>
  <sheetViews>
    <sheetView showGridLines="0" tabSelected="1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9" t="s">
        <v>80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81</v>
      </c>
    </row>
    <row r="4" spans="1:46" s="1" customFormat="1" ht="24.95" customHeight="1">
      <c r="B4" s="22"/>
      <c r="D4" s="105" t="s">
        <v>85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4" t="str">
        <f>'Rekapitulace stavby'!K6</f>
        <v>Vrtaná studna pro posílení zdroje vody pro obec Kostomlaty pod Milešovkou</v>
      </c>
      <c r="F7" s="375"/>
      <c r="G7" s="375"/>
      <c r="H7" s="375"/>
      <c r="L7" s="22"/>
    </row>
    <row r="8" spans="1:46" s="2" customFormat="1" ht="12" customHeight="1">
      <c r="A8" s="36"/>
      <c r="B8" s="41"/>
      <c r="C8" s="36"/>
      <c r="D8" s="107" t="s">
        <v>86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6" t="s">
        <v>87</v>
      </c>
      <c r="F9" s="377"/>
      <c r="G9" s="377"/>
      <c r="H9" s="377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25. 2. 2021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8" t="str">
        <f>'Rekapitulace stavby'!E14</f>
        <v>Vyplň údaj</v>
      </c>
      <c r="F18" s="379"/>
      <c r="G18" s="379"/>
      <c r="H18" s="379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32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34</v>
      </c>
      <c r="E23" s="36"/>
      <c r="F23" s="36"/>
      <c r="G23" s="36"/>
      <c r="H23" s="36"/>
      <c r="I23" s="107" t="s">
        <v>26</v>
      </c>
      <c r="J23" s="109" t="s">
        <v>19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35</v>
      </c>
      <c r="F24" s="36"/>
      <c r="G24" s="36"/>
      <c r="H24" s="36"/>
      <c r="I24" s="107" t="s">
        <v>28</v>
      </c>
      <c r="J24" s="109" t="s">
        <v>19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36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0" t="s">
        <v>19</v>
      </c>
      <c r="F27" s="380"/>
      <c r="G27" s="380"/>
      <c r="H27" s="380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38</v>
      </c>
      <c r="E30" s="36"/>
      <c r="F30" s="36"/>
      <c r="G30" s="36"/>
      <c r="H30" s="36"/>
      <c r="I30" s="36"/>
      <c r="J30" s="116">
        <f>ROUND(J97,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40</v>
      </c>
      <c r="G32" s="36"/>
      <c r="H32" s="36"/>
      <c r="I32" s="117" t="s">
        <v>39</v>
      </c>
      <c r="J32" s="117" t="s">
        <v>41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42</v>
      </c>
      <c r="E33" s="107" t="s">
        <v>43</v>
      </c>
      <c r="F33" s="119">
        <f>ROUND((SUM(BE97:BE363)),  2)</f>
        <v>0</v>
      </c>
      <c r="G33" s="36"/>
      <c r="H33" s="36"/>
      <c r="I33" s="120">
        <v>0.21</v>
      </c>
      <c r="J33" s="119">
        <f>ROUND(((SUM(BE97:BE363))*I33),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44</v>
      </c>
      <c r="F34" s="119">
        <f>ROUND((SUM(BF97:BF363)),  2)</f>
        <v>0</v>
      </c>
      <c r="G34" s="36"/>
      <c r="H34" s="36"/>
      <c r="I34" s="120">
        <v>0.15</v>
      </c>
      <c r="J34" s="119">
        <f>ROUND(((SUM(BF97:BF363))*I34),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45</v>
      </c>
      <c r="F35" s="119">
        <f>ROUND((SUM(BG97:BG363)),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46</v>
      </c>
      <c r="F36" s="119">
        <f>ROUND((SUM(BH97:BH363)),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47</v>
      </c>
      <c r="F37" s="119">
        <f>ROUND((SUM(BI97:BI363)),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48</v>
      </c>
      <c r="E39" s="123"/>
      <c r="F39" s="123"/>
      <c r="G39" s="124" t="s">
        <v>49</v>
      </c>
      <c r="H39" s="125" t="s">
        <v>50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88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2" t="str">
        <f>E7</f>
        <v>Vrtaná studna pro posílení zdroje vody pro obec Kostomlaty pod Milešovkou</v>
      </c>
      <c r="F48" s="373"/>
      <c r="G48" s="373"/>
      <c r="H48" s="373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9" t="str">
        <f>E9</f>
        <v>1 - Vrtaná studna, výtlak</v>
      </c>
      <c r="F50" s="371"/>
      <c r="G50" s="371"/>
      <c r="H50" s="371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Kostomlaty pod Milešovkou</v>
      </c>
      <c r="G52" s="38"/>
      <c r="H52" s="38"/>
      <c r="I52" s="31" t="s">
        <v>23</v>
      </c>
      <c r="J52" s="61" t="str">
        <f>IF(J12="","",J12)</f>
        <v>25. 2. 2021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Obec Kostomlaty pod Milešovkou</v>
      </c>
      <c r="G54" s="38"/>
      <c r="H54" s="38"/>
      <c r="I54" s="31" t="s">
        <v>31</v>
      </c>
      <c r="J54" s="34" t="str">
        <f>E21</f>
        <v>Vladimír Drvota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>Ing. Libuše Zíková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89</v>
      </c>
      <c r="D57" s="133"/>
      <c r="E57" s="133"/>
      <c r="F57" s="133"/>
      <c r="G57" s="133"/>
      <c r="H57" s="133"/>
      <c r="I57" s="133"/>
      <c r="J57" s="134" t="s">
        <v>90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70</v>
      </c>
      <c r="D59" s="38"/>
      <c r="E59" s="38"/>
      <c r="F59" s="38"/>
      <c r="G59" s="38"/>
      <c r="H59" s="38"/>
      <c r="I59" s="38"/>
      <c r="J59" s="79">
        <f>J97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91</v>
      </c>
    </row>
    <row r="60" spans="1:47" s="9" customFormat="1" ht="24.95" customHeight="1">
      <c r="B60" s="136"/>
      <c r="C60" s="137"/>
      <c r="D60" s="138" t="s">
        <v>92</v>
      </c>
      <c r="E60" s="139"/>
      <c r="F60" s="139"/>
      <c r="G60" s="139"/>
      <c r="H60" s="139"/>
      <c r="I60" s="139"/>
      <c r="J60" s="140">
        <f>J98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93</v>
      </c>
      <c r="E61" s="145"/>
      <c r="F61" s="145"/>
      <c r="G61" s="145"/>
      <c r="H61" s="145"/>
      <c r="I61" s="145"/>
      <c r="J61" s="146">
        <f>J99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94</v>
      </c>
      <c r="E62" s="145"/>
      <c r="F62" s="145"/>
      <c r="G62" s="145"/>
      <c r="H62" s="145"/>
      <c r="I62" s="145"/>
      <c r="J62" s="146">
        <f>J176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95</v>
      </c>
      <c r="E63" s="145"/>
      <c r="F63" s="145"/>
      <c r="G63" s="145"/>
      <c r="H63" s="145"/>
      <c r="I63" s="145"/>
      <c r="J63" s="146">
        <f>J214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96</v>
      </c>
      <c r="E64" s="145"/>
      <c r="F64" s="145"/>
      <c r="G64" s="145"/>
      <c r="H64" s="145"/>
      <c r="I64" s="145"/>
      <c r="J64" s="146">
        <f>J243</f>
        <v>0</v>
      </c>
      <c r="K64" s="143"/>
      <c r="L64" s="147"/>
    </row>
    <row r="65" spans="1:31" s="10" customFormat="1" ht="19.899999999999999" customHeight="1">
      <c r="B65" s="142"/>
      <c r="C65" s="143"/>
      <c r="D65" s="144" t="s">
        <v>97</v>
      </c>
      <c r="E65" s="145"/>
      <c r="F65" s="145"/>
      <c r="G65" s="145"/>
      <c r="H65" s="145"/>
      <c r="I65" s="145"/>
      <c r="J65" s="146">
        <f>J247</f>
        <v>0</v>
      </c>
      <c r="K65" s="143"/>
      <c r="L65" s="147"/>
    </row>
    <row r="66" spans="1:31" s="10" customFormat="1" ht="19.899999999999999" customHeight="1">
      <c r="B66" s="142"/>
      <c r="C66" s="143"/>
      <c r="D66" s="144" t="s">
        <v>98</v>
      </c>
      <c r="E66" s="145"/>
      <c r="F66" s="145"/>
      <c r="G66" s="145"/>
      <c r="H66" s="145"/>
      <c r="I66" s="145"/>
      <c r="J66" s="146">
        <f>J263</f>
        <v>0</v>
      </c>
      <c r="K66" s="143"/>
      <c r="L66" s="147"/>
    </row>
    <row r="67" spans="1:31" s="10" customFormat="1" ht="19.899999999999999" customHeight="1">
      <c r="B67" s="142"/>
      <c r="C67" s="143"/>
      <c r="D67" s="144" t="s">
        <v>99</v>
      </c>
      <c r="E67" s="145"/>
      <c r="F67" s="145"/>
      <c r="G67" s="145"/>
      <c r="H67" s="145"/>
      <c r="I67" s="145"/>
      <c r="J67" s="146">
        <f>J304</f>
        <v>0</v>
      </c>
      <c r="K67" s="143"/>
      <c r="L67" s="147"/>
    </row>
    <row r="68" spans="1:31" s="10" customFormat="1" ht="19.899999999999999" customHeight="1">
      <c r="B68" s="142"/>
      <c r="C68" s="143"/>
      <c r="D68" s="144" t="s">
        <v>100</v>
      </c>
      <c r="E68" s="145"/>
      <c r="F68" s="145"/>
      <c r="G68" s="145"/>
      <c r="H68" s="145"/>
      <c r="I68" s="145"/>
      <c r="J68" s="146">
        <f>J312</f>
        <v>0</v>
      </c>
      <c r="K68" s="143"/>
      <c r="L68" s="147"/>
    </row>
    <row r="69" spans="1:31" s="10" customFormat="1" ht="19.899999999999999" customHeight="1">
      <c r="B69" s="142"/>
      <c r="C69" s="143"/>
      <c r="D69" s="144" t="s">
        <v>101</v>
      </c>
      <c r="E69" s="145"/>
      <c r="F69" s="145"/>
      <c r="G69" s="145"/>
      <c r="H69" s="145"/>
      <c r="I69" s="145"/>
      <c r="J69" s="146">
        <f>J324</f>
        <v>0</v>
      </c>
      <c r="K69" s="143"/>
      <c r="L69" s="147"/>
    </row>
    <row r="70" spans="1:31" s="9" customFormat="1" ht="24.95" customHeight="1">
      <c r="B70" s="136"/>
      <c r="C70" s="137"/>
      <c r="D70" s="138" t="s">
        <v>102</v>
      </c>
      <c r="E70" s="139"/>
      <c r="F70" s="139"/>
      <c r="G70" s="139"/>
      <c r="H70" s="139"/>
      <c r="I70" s="139"/>
      <c r="J70" s="140">
        <f>J326</f>
        <v>0</v>
      </c>
      <c r="K70" s="137"/>
      <c r="L70" s="141"/>
    </row>
    <row r="71" spans="1:31" s="10" customFormat="1" ht="19.899999999999999" customHeight="1">
      <c r="B71" s="142"/>
      <c r="C71" s="143"/>
      <c r="D71" s="144" t="s">
        <v>103</v>
      </c>
      <c r="E71" s="145"/>
      <c r="F71" s="145"/>
      <c r="G71" s="145"/>
      <c r="H71" s="145"/>
      <c r="I71" s="145"/>
      <c r="J71" s="146">
        <f>J327</f>
        <v>0</v>
      </c>
      <c r="K71" s="143"/>
      <c r="L71" s="147"/>
    </row>
    <row r="72" spans="1:31" s="10" customFormat="1" ht="19.899999999999999" customHeight="1">
      <c r="B72" s="142"/>
      <c r="C72" s="143"/>
      <c r="D72" s="144" t="s">
        <v>104</v>
      </c>
      <c r="E72" s="145"/>
      <c r="F72" s="145"/>
      <c r="G72" s="145"/>
      <c r="H72" s="145"/>
      <c r="I72" s="145"/>
      <c r="J72" s="146">
        <f>J334</f>
        <v>0</v>
      </c>
      <c r="K72" s="143"/>
      <c r="L72" s="147"/>
    </row>
    <row r="73" spans="1:31" s="10" customFormat="1" ht="19.899999999999999" customHeight="1">
      <c r="B73" s="142"/>
      <c r="C73" s="143"/>
      <c r="D73" s="144" t="s">
        <v>105</v>
      </c>
      <c r="E73" s="145"/>
      <c r="F73" s="145"/>
      <c r="G73" s="145"/>
      <c r="H73" s="145"/>
      <c r="I73" s="145"/>
      <c r="J73" s="146">
        <f>J339</f>
        <v>0</v>
      </c>
      <c r="K73" s="143"/>
      <c r="L73" s="147"/>
    </row>
    <row r="74" spans="1:31" s="10" customFormat="1" ht="19.899999999999999" customHeight="1">
      <c r="B74" s="142"/>
      <c r="C74" s="143"/>
      <c r="D74" s="144" t="s">
        <v>106</v>
      </c>
      <c r="E74" s="145"/>
      <c r="F74" s="145"/>
      <c r="G74" s="145"/>
      <c r="H74" s="145"/>
      <c r="I74" s="145"/>
      <c r="J74" s="146">
        <f>J345</f>
        <v>0</v>
      </c>
      <c r="K74" s="143"/>
      <c r="L74" s="147"/>
    </row>
    <row r="75" spans="1:31" s="9" customFormat="1" ht="24.95" customHeight="1">
      <c r="B75" s="136"/>
      <c r="C75" s="137"/>
      <c r="D75" s="138" t="s">
        <v>107</v>
      </c>
      <c r="E75" s="139"/>
      <c r="F75" s="139"/>
      <c r="G75" s="139"/>
      <c r="H75" s="139"/>
      <c r="I75" s="139"/>
      <c r="J75" s="140">
        <f>J357</f>
        <v>0</v>
      </c>
      <c r="K75" s="137"/>
      <c r="L75" s="141"/>
    </row>
    <row r="76" spans="1:31" s="10" customFormat="1" ht="19.899999999999999" customHeight="1">
      <c r="B76" s="142"/>
      <c r="C76" s="143"/>
      <c r="D76" s="144" t="s">
        <v>108</v>
      </c>
      <c r="E76" s="145"/>
      <c r="F76" s="145"/>
      <c r="G76" s="145"/>
      <c r="H76" s="145"/>
      <c r="I76" s="145"/>
      <c r="J76" s="146">
        <f>J358</f>
        <v>0</v>
      </c>
      <c r="K76" s="143"/>
      <c r="L76" s="147"/>
    </row>
    <row r="77" spans="1:31" s="10" customFormat="1" ht="19.899999999999999" customHeight="1">
      <c r="B77" s="142"/>
      <c r="C77" s="143"/>
      <c r="D77" s="144" t="s">
        <v>109</v>
      </c>
      <c r="E77" s="145"/>
      <c r="F77" s="145"/>
      <c r="G77" s="145"/>
      <c r="H77" s="145"/>
      <c r="I77" s="145"/>
      <c r="J77" s="146">
        <f>J360</f>
        <v>0</v>
      </c>
      <c r="K77" s="143"/>
      <c r="L77" s="147"/>
    </row>
    <row r="78" spans="1:31" s="2" customFormat="1" ht="21.7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3" spans="1:31" s="2" customFormat="1" ht="6.95" customHeight="1">
      <c r="A83" s="36"/>
      <c r="B83" s="51"/>
      <c r="C83" s="52"/>
      <c r="D83" s="52"/>
      <c r="E83" s="52"/>
      <c r="F83" s="52"/>
      <c r="G83" s="52"/>
      <c r="H83" s="52"/>
      <c r="I83" s="52"/>
      <c r="J83" s="52"/>
      <c r="K83" s="52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24.95" customHeight="1">
      <c r="A84" s="36"/>
      <c r="B84" s="37"/>
      <c r="C84" s="25" t="s">
        <v>110</v>
      </c>
      <c r="D84" s="38"/>
      <c r="E84" s="38"/>
      <c r="F84" s="38"/>
      <c r="G84" s="38"/>
      <c r="H84" s="38"/>
      <c r="I84" s="38"/>
      <c r="J84" s="38"/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6.95" customHeight="1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2" customFormat="1" ht="12" customHeight="1">
      <c r="A86" s="36"/>
      <c r="B86" s="37"/>
      <c r="C86" s="31" t="s">
        <v>16</v>
      </c>
      <c r="D86" s="38"/>
      <c r="E86" s="38"/>
      <c r="F86" s="38"/>
      <c r="G86" s="38"/>
      <c r="H86" s="38"/>
      <c r="I86" s="38"/>
      <c r="J86" s="38"/>
      <c r="K86" s="38"/>
      <c r="L86" s="10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31" s="2" customFormat="1" ht="16.5" customHeight="1">
      <c r="A87" s="36"/>
      <c r="B87" s="37"/>
      <c r="C87" s="38"/>
      <c r="D87" s="38"/>
      <c r="E87" s="372" t="str">
        <f>E7</f>
        <v>Vrtaná studna pro posílení zdroje vody pro obec Kostomlaty pod Milešovkou</v>
      </c>
      <c r="F87" s="373"/>
      <c r="G87" s="373"/>
      <c r="H87" s="373"/>
      <c r="I87" s="38"/>
      <c r="J87" s="38"/>
      <c r="K87" s="38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>
      <c r="A88" s="36"/>
      <c r="B88" s="37"/>
      <c r="C88" s="31" t="s">
        <v>86</v>
      </c>
      <c r="D88" s="38"/>
      <c r="E88" s="38"/>
      <c r="F88" s="38"/>
      <c r="G88" s="38"/>
      <c r="H88" s="38"/>
      <c r="I88" s="38"/>
      <c r="J88" s="38"/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16.5" customHeight="1">
      <c r="A89" s="36"/>
      <c r="B89" s="37"/>
      <c r="C89" s="38"/>
      <c r="D89" s="38"/>
      <c r="E89" s="369" t="str">
        <f>E9</f>
        <v>1 - Vrtaná studna, výtlak</v>
      </c>
      <c r="F89" s="371"/>
      <c r="G89" s="371"/>
      <c r="H89" s="371"/>
      <c r="I89" s="38"/>
      <c r="J89" s="38"/>
      <c r="K89" s="38"/>
      <c r="L89" s="10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6.95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10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>
      <c r="A91" s="36"/>
      <c r="B91" s="37"/>
      <c r="C91" s="31" t="s">
        <v>21</v>
      </c>
      <c r="D91" s="38"/>
      <c r="E91" s="38"/>
      <c r="F91" s="29" t="str">
        <f>F12</f>
        <v>Kostomlaty pod Milešovkou</v>
      </c>
      <c r="G91" s="38"/>
      <c r="H91" s="38"/>
      <c r="I91" s="31" t="s">
        <v>23</v>
      </c>
      <c r="J91" s="61" t="str">
        <f>IF(J12="","",J12)</f>
        <v>25. 2. 2021</v>
      </c>
      <c r="K91" s="38"/>
      <c r="L91" s="10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108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5.2" customHeight="1">
      <c r="A93" s="36"/>
      <c r="B93" s="37"/>
      <c r="C93" s="31" t="s">
        <v>25</v>
      </c>
      <c r="D93" s="38"/>
      <c r="E93" s="38"/>
      <c r="F93" s="29" t="str">
        <f>E15</f>
        <v>Obec Kostomlaty pod Milešovkou</v>
      </c>
      <c r="G93" s="38"/>
      <c r="H93" s="38"/>
      <c r="I93" s="31" t="s">
        <v>31</v>
      </c>
      <c r="J93" s="34" t="str">
        <f>E21</f>
        <v>Vladimír Drvota</v>
      </c>
      <c r="K93" s="38"/>
      <c r="L93" s="108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5.2" customHeight="1">
      <c r="A94" s="36"/>
      <c r="B94" s="37"/>
      <c r="C94" s="31" t="s">
        <v>29</v>
      </c>
      <c r="D94" s="38"/>
      <c r="E94" s="38"/>
      <c r="F94" s="29" t="str">
        <f>IF(E18="","",E18)</f>
        <v>Vyplň údaj</v>
      </c>
      <c r="G94" s="38"/>
      <c r="H94" s="38"/>
      <c r="I94" s="31" t="s">
        <v>34</v>
      </c>
      <c r="J94" s="34" t="str">
        <f>E24</f>
        <v>Ing. Libuše Zíková</v>
      </c>
      <c r="K94" s="38"/>
      <c r="L94" s="108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0.35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108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11" customFormat="1" ht="29.25" customHeight="1">
      <c r="A96" s="148"/>
      <c r="B96" s="149"/>
      <c r="C96" s="150" t="s">
        <v>111</v>
      </c>
      <c r="D96" s="151" t="s">
        <v>57</v>
      </c>
      <c r="E96" s="151" t="s">
        <v>53</v>
      </c>
      <c r="F96" s="151" t="s">
        <v>54</v>
      </c>
      <c r="G96" s="151" t="s">
        <v>112</v>
      </c>
      <c r="H96" s="151" t="s">
        <v>113</v>
      </c>
      <c r="I96" s="151" t="s">
        <v>114</v>
      </c>
      <c r="J96" s="151" t="s">
        <v>90</v>
      </c>
      <c r="K96" s="152" t="s">
        <v>115</v>
      </c>
      <c r="L96" s="153"/>
      <c r="M96" s="70" t="s">
        <v>19</v>
      </c>
      <c r="N96" s="71" t="s">
        <v>42</v>
      </c>
      <c r="O96" s="71" t="s">
        <v>116</v>
      </c>
      <c r="P96" s="71" t="s">
        <v>117</v>
      </c>
      <c r="Q96" s="71" t="s">
        <v>118</v>
      </c>
      <c r="R96" s="71" t="s">
        <v>119</v>
      </c>
      <c r="S96" s="71" t="s">
        <v>120</v>
      </c>
      <c r="T96" s="72" t="s">
        <v>121</v>
      </c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</row>
    <row r="97" spans="1:65" s="2" customFormat="1" ht="22.9" customHeight="1">
      <c r="A97" s="36"/>
      <c r="B97" s="37"/>
      <c r="C97" s="77" t="s">
        <v>122</v>
      </c>
      <c r="D97" s="38"/>
      <c r="E97" s="38"/>
      <c r="F97" s="38"/>
      <c r="G97" s="38"/>
      <c r="H97" s="38"/>
      <c r="I97" s="38"/>
      <c r="J97" s="154">
        <f>BK97</f>
        <v>0</v>
      </c>
      <c r="K97" s="38"/>
      <c r="L97" s="41"/>
      <c r="M97" s="73"/>
      <c r="N97" s="155"/>
      <c r="O97" s="74"/>
      <c r="P97" s="156">
        <f>P98+P326+P357</f>
        <v>0</v>
      </c>
      <c r="Q97" s="74"/>
      <c r="R97" s="156">
        <f>R98+R326+R357</f>
        <v>30.505162219999999</v>
      </c>
      <c r="S97" s="74"/>
      <c r="T97" s="157">
        <f>T98+T326+T357</f>
        <v>4.2299999999999997E-2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71</v>
      </c>
      <c r="AU97" s="19" t="s">
        <v>91</v>
      </c>
      <c r="BK97" s="158">
        <f>BK98+BK326+BK357</f>
        <v>0</v>
      </c>
    </row>
    <row r="98" spans="1:65" s="12" customFormat="1" ht="25.9" customHeight="1">
      <c r="B98" s="159"/>
      <c r="C98" s="160"/>
      <c r="D98" s="161" t="s">
        <v>71</v>
      </c>
      <c r="E98" s="162" t="s">
        <v>123</v>
      </c>
      <c r="F98" s="162" t="s">
        <v>124</v>
      </c>
      <c r="G98" s="160"/>
      <c r="H98" s="160"/>
      <c r="I98" s="163"/>
      <c r="J98" s="164">
        <f>BK98</f>
        <v>0</v>
      </c>
      <c r="K98" s="160"/>
      <c r="L98" s="165"/>
      <c r="M98" s="166"/>
      <c r="N98" s="167"/>
      <c r="O98" s="167"/>
      <c r="P98" s="168">
        <f>P99+P176+P214+P243+P247+P263+P304+P312+P324</f>
        <v>0</v>
      </c>
      <c r="Q98" s="167"/>
      <c r="R98" s="168">
        <f>R99+R176+R214+R243+R247+R263+R304+R312+R324</f>
        <v>30.468703000000001</v>
      </c>
      <c r="S98" s="167"/>
      <c r="T98" s="169">
        <f>T99+T176+T214+T243+T247+T263+T304+T312+T324</f>
        <v>4.2299999999999997E-2</v>
      </c>
      <c r="AR98" s="170" t="s">
        <v>77</v>
      </c>
      <c r="AT98" s="171" t="s">
        <v>71</v>
      </c>
      <c r="AU98" s="171" t="s">
        <v>72</v>
      </c>
      <c r="AY98" s="170" t="s">
        <v>125</v>
      </c>
      <c r="BK98" s="172">
        <f>BK99+BK176+BK214+BK243+BK247+BK263+BK304+BK312+BK324</f>
        <v>0</v>
      </c>
    </row>
    <row r="99" spans="1:65" s="12" customFormat="1" ht="22.9" customHeight="1">
      <c r="B99" s="159"/>
      <c r="C99" s="160"/>
      <c r="D99" s="161" t="s">
        <v>71</v>
      </c>
      <c r="E99" s="173" t="s">
        <v>77</v>
      </c>
      <c r="F99" s="173" t="s">
        <v>126</v>
      </c>
      <c r="G99" s="160"/>
      <c r="H99" s="160"/>
      <c r="I99" s="163"/>
      <c r="J99" s="174">
        <f>BK99</f>
        <v>0</v>
      </c>
      <c r="K99" s="160"/>
      <c r="L99" s="165"/>
      <c r="M99" s="166"/>
      <c r="N99" s="167"/>
      <c r="O99" s="167"/>
      <c r="P99" s="168">
        <f>SUM(P100:P175)</f>
        <v>0</v>
      </c>
      <c r="Q99" s="167"/>
      <c r="R99" s="168">
        <f>SUM(R100:R175)</f>
        <v>2.45291368</v>
      </c>
      <c r="S99" s="167"/>
      <c r="T99" s="169">
        <f>SUM(T100:T175)</f>
        <v>0</v>
      </c>
      <c r="AR99" s="170" t="s">
        <v>77</v>
      </c>
      <c r="AT99" s="171" t="s">
        <v>71</v>
      </c>
      <c r="AU99" s="171" t="s">
        <v>77</v>
      </c>
      <c r="AY99" s="170" t="s">
        <v>125</v>
      </c>
      <c r="BK99" s="172">
        <f>SUM(BK100:BK175)</f>
        <v>0</v>
      </c>
    </row>
    <row r="100" spans="1:65" s="2" customFormat="1" ht="16.5" customHeight="1">
      <c r="A100" s="36"/>
      <c r="B100" s="37"/>
      <c r="C100" s="175" t="s">
        <v>77</v>
      </c>
      <c r="D100" s="175" t="s">
        <v>127</v>
      </c>
      <c r="E100" s="176" t="s">
        <v>128</v>
      </c>
      <c r="F100" s="177" t="s">
        <v>129</v>
      </c>
      <c r="G100" s="178" t="s">
        <v>130</v>
      </c>
      <c r="H100" s="179">
        <v>8</v>
      </c>
      <c r="I100" s="180"/>
      <c r="J100" s="181">
        <f>ROUND(I100*H100,2)</f>
        <v>0</v>
      </c>
      <c r="K100" s="177" t="s">
        <v>131</v>
      </c>
      <c r="L100" s="41"/>
      <c r="M100" s="182" t="s">
        <v>19</v>
      </c>
      <c r="N100" s="183" t="s">
        <v>43</v>
      </c>
      <c r="O100" s="66"/>
      <c r="P100" s="184">
        <f>O100*H100</f>
        <v>0</v>
      </c>
      <c r="Q100" s="184">
        <v>5.5000000000000003E-4</v>
      </c>
      <c r="R100" s="184">
        <f>Q100*H100</f>
        <v>4.4000000000000003E-3</v>
      </c>
      <c r="S100" s="184">
        <v>0</v>
      </c>
      <c r="T100" s="185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86" t="s">
        <v>132</v>
      </c>
      <c r="AT100" s="186" t="s">
        <v>127</v>
      </c>
      <c r="AU100" s="186" t="s">
        <v>81</v>
      </c>
      <c r="AY100" s="19" t="s">
        <v>125</v>
      </c>
      <c r="BE100" s="187">
        <f>IF(N100="základní",J100,0)</f>
        <v>0</v>
      </c>
      <c r="BF100" s="187">
        <f>IF(N100="snížená",J100,0)</f>
        <v>0</v>
      </c>
      <c r="BG100" s="187">
        <f>IF(N100="zákl. přenesená",J100,0)</f>
        <v>0</v>
      </c>
      <c r="BH100" s="187">
        <f>IF(N100="sníž. přenesená",J100,0)</f>
        <v>0</v>
      </c>
      <c r="BI100" s="187">
        <f>IF(N100="nulová",J100,0)</f>
        <v>0</v>
      </c>
      <c r="BJ100" s="19" t="s">
        <v>77</v>
      </c>
      <c r="BK100" s="187">
        <f>ROUND(I100*H100,2)</f>
        <v>0</v>
      </c>
      <c r="BL100" s="19" t="s">
        <v>132</v>
      </c>
      <c r="BM100" s="186" t="s">
        <v>133</v>
      </c>
    </row>
    <row r="101" spans="1:65" s="13" customFormat="1">
      <c r="B101" s="188"/>
      <c r="C101" s="189"/>
      <c r="D101" s="190" t="s">
        <v>134</v>
      </c>
      <c r="E101" s="191" t="s">
        <v>19</v>
      </c>
      <c r="F101" s="192" t="s">
        <v>135</v>
      </c>
      <c r="G101" s="189"/>
      <c r="H101" s="191" t="s">
        <v>19</v>
      </c>
      <c r="I101" s="193"/>
      <c r="J101" s="189"/>
      <c r="K101" s="189"/>
      <c r="L101" s="194"/>
      <c r="M101" s="195"/>
      <c r="N101" s="196"/>
      <c r="O101" s="196"/>
      <c r="P101" s="196"/>
      <c r="Q101" s="196"/>
      <c r="R101" s="196"/>
      <c r="S101" s="196"/>
      <c r="T101" s="197"/>
      <c r="AT101" s="198" t="s">
        <v>134</v>
      </c>
      <c r="AU101" s="198" t="s">
        <v>81</v>
      </c>
      <c r="AV101" s="13" t="s">
        <v>77</v>
      </c>
      <c r="AW101" s="13" t="s">
        <v>33</v>
      </c>
      <c r="AX101" s="13" t="s">
        <v>72</v>
      </c>
      <c r="AY101" s="198" t="s">
        <v>125</v>
      </c>
    </row>
    <row r="102" spans="1:65" s="14" customFormat="1">
      <c r="B102" s="199"/>
      <c r="C102" s="200"/>
      <c r="D102" s="190" t="s">
        <v>134</v>
      </c>
      <c r="E102" s="201" t="s">
        <v>19</v>
      </c>
      <c r="F102" s="202" t="s">
        <v>136</v>
      </c>
      <c r="G102" s="200"/>
      <c r="H102" s="203">
        <v>8</v>
      </c>
      <c r="I102" s="204"/>
      <c r="J102" s="200"/>
      <c r="K102" s="200"/>
      <c r="L102" s="205"/>
      <c r="M102" s="206"/>
      <c r="N102" s="207"/>
      <c r="O102" s="207"/>
      <c r="P102" s="207"/>
      <c r="Q102" s="207"/>
      <c r="R102" s="207"/>
      <c r="S102" s="207"/>
      <c r="T102" s="208"/>
      <c r="AT102" s="209" t="s">
        <v>134</v>
      </c>
      <c r="AU102" s="209" t="s">
        <v>81</v>
      </c>
      <c r="AV102" s="14" t="s">
        <v>81</v>
      </c>
      <c r="AW102" s="14" t="s">
        <v>33</v>
      </c>
      <c r="AX102" s="14" t="s">
        <v>77</v>
      </c>
      <c r="AY102" s="209" t="s">
        <v>125</v>
      </c>
    </row>
    <row r="103" spans="1:65" s="2" customFormat="1" ht="16.5" customHeight="1">
      <c r="A103" s="36"/>
      <c r="B103" s="37"/>
      <c r="C103" s="175" t="s">
        <v>81</v>
      </c>
      <c r="D103" s="175" t="s">
        <v>127</v>
      </c>
      <c r="E103" s="176" t="s">
        <v>137</v>
      </c>
      <c r="F103" s="177" t="s">
        <v>138</v>
      </c>
      <c r="G103" s="178" t="s">
        <v>130</v>
      </c>
      <c r="H103" s="179">
        <v>8</v>
      </c>
      <c r="I103" s="180"/>
      <c r="J103" s="181">
        <f>ROUND(I103*H103,2)</f>
        <v>0</v>
      </c>
      <c r="K103" s="177" t="s">
        <v>131</v>
      </c>
      <c r="L103" s="41"/>
      <c r="M103" s="182" t="s">
        <v>19</v>
      </c>
      <c r="N103" s="183" t="s">
        <v>43</v>
      </c>
      <c r="O103" s="66"/>
      <c r="P103" s="184">
        <f>O103*H103</f>
        <v>0</v>
      </c>
      <c r="Q103" s="184">
        <v>0</v>
      </c>
      <c r="R103" s="184">
        <f>Q103*H103</f>
        <v>0</v>
      </c>
      <c r="S103" s="184">
        <v>0</v>
      </c>
      <c r="T103" s="185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6" t="s">
        <v>132</v>
      </c>
      <c r="AT103" s="186" t="s">
        <v>127</v>
      </c>
      <c r="AU103" s="186" t="s">
        <v>81</v>
      </c>
      <c r="AY103" s="19" t="s">
        <v>125</v>
      </c>
      <c r="BE103" s="187">
        <f>IF(N103="základní",J103,0)</f>
        <v>0</v>
      </c>
      <c r="BF103" s="187">
        <f>IF(N103="snížená",J103,0)</f>
        <v>0</v>
      </c>
      <c r="BG103" s="187">
        <f>IF(N103="zákl. přenesená",J103,0)</f>
        <v>0</v>
      </c>
      <c r="BH103" s="187">
        <f>IF(N103="sníž. přenesená",J103,0)</f>
        <v>0</v>
      </c>
      <c r="BI103" s="187">
        <f>IF(N103="nulová",J103,0)</f>
        <v>0</v>
      </c>
      <c r="BJ103" s="19" t="s">
        <v>77</v>
      </c>
      <c r="BK103" s="187">
        <f>ROUND(I103*H103,2)</f>
        <v>0</v>
      </c>
      <c r="BL103" s="19" t="s">
        <v>132</v>
      </c>
      <c r="BM103" s="186" t="s">
        <v>139</v>
      </c>
    </row>
    <row r="104" spans="1:65" s="2" customFormat="1" ht="16.5" customHeight="1">
      <c r="A104" s="36"/>
      <c r="B104" s="37"/>
      <c r="C104" s="175" t="s">
        <v>140</v>
      </c>
      <c r="D104" s="175" t="s">
        <v>127</v>
      </c>
      <c r="E104" s="176" t="s">
        <v>141</v>
      </c>
      <c r="F104" s="177" t="s">
        <v>142</v>
      </c>
      <c r="G104" s="178" t="s">
        <v>130</v>
      </c>
      <c r="H104" s="179">
        <v>22.8</v>
      </c>
      <c r="I104" s="180"/>
      <c r="J104" s="181">
        <f>ROUND(I104*H104,2)</f>
        <v>0</v>
      </c>
      <c r="K104" s="177" t="s">
        <v>131</v>
      </c>
      <c r="L104" s="41"/>
      <c r="M104" s="182" t="s">
        <v>19</v>
      </c>
      <c r="N104" s="183" t="s">
        <v>43</v>
      </c>
      <c r="O104" s="66"/>
      <c r="P104" s="184">
        <f>O104*H104</f>
        <v>0</v>
      </c>
      <c r="Q104" s="184">
        <v>0</v>
      </c>
      <c r="R104" s="184">
        <f>Q104*H104</f>
        <v>0</v>
      </c>
      <c r="S104" s="184">
        <v>0</v>
      </c>
      <c r="T104" s="185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6" t="s">
        <v>132</v>
      </c>
      <c r="AT104" s="186" t="s">
        <v>127</v>
      </c>
      <c r="AU104" s="186" t="s">
        <v>81</v>
      </c>
      <c r="AY104" s="19" t="s">
        <v>125</v>
      </c>
      <c r="BE104" s="187">
        <f>IF(N104="základní",J104,0)</f>
        <v>0</v>
      </c>
      <c r="BF104" s="187">
        <f>IF(N104="snížená",J104,0)</f>
        <v>0</v>
      </c>
      <c r="BG104" s="187">
        <f>IF(N104="zákl. přenesená",J104,0)</f>
        <v>0</v>
      </c>
      <c r="BH104" s="187">
        <f>IF(N104="sníž. přenesená",J104,0)</f>
        <v>0</v>
      </c>
      <c r="BI104" s="187">
        <f>IF(N104="nulová",J104,0)</f>
        <v>0</v>
      </c>
      <c r="BJ104" s="19" t="s">
        <v>77</v>
      </c>
      <c r="BK104" s="187">
        <f>ROUND(I104*H104,2)</f>
        <v>0</v>
      </c>
      <c r="BL104" s="19" t="s">
        <v>132</v>
      </c>
      <c r="BM104" s="186" t="s">
        <v>143</v>
      </c>
    </row>
    <row r="105" spans="1:65" s="13" customFormat="1">
      <c r="B105" s="188"/>
      <c r="C105" s="189"/>
      <c r="D105" s="190" t="s">
        <v>134</v>
      </c>
      <c r="E105" s="191" t="s">
        <v>19</v>
      </c>
      <c r="F105" s="192" t="s">
        <v>144</v>
      </c>
      <c r="G105" s="189"/>
      <c r="H105" s="191" t="s">
        <v>19</v>
      </c>
      <c r="I105" s="193"/>
      <c r="J105" s="189"/>
      <c r="K105" s="189"/>
      <c r="L105" s="194"/>
      <c r="M105" s="195"/>
      <c r="N105" s="196"/>
      <c r="O105" s="196"/>
      <c r="P105" s="196"/>
      <c r="Q105" s="196"/>
      <c r="R105" s="196"/>
      <c r="S105" s="196"/>
      <c r="T105" s="197"/>
      <c r="AT105" s="198" t="s">
        <v>134</v>
      </c>
      <c r="AU105" s="198" t="s">
        <v>81</v>
      </c>
      <c r="AV105" s="13" t="s">
        <v>77</v>
      </c>
      <c r="AW105" s="13" t="s">
        <v>33</v>
      </c>
      <c r="AX105" s="13" t="s">
        <v>72</v>
      </c>
      <c r="AY105" s="198" t="s">
        <v>125</v>
      </c>
    </row>
    <row r="106" spans="1:65" s="14" customFormat="1">
      <c r="B106" s="199"/>
      <c r="C106" s="200"/>
      <c r="D106" s="190" t="s">
        <v>134</v>
      </c>
      <c r="E106" s="201" t="s">
        <v>19</v>
      </c>
      <c r="F106" s="202" t="s">
        <v>145</v>
      </c>
      <c r="G106" s="200"/>
      <c r="H106" s="203">
        <v>18</v>
      </c>
      <c r="I106" s="204"/>
      <c r="J106" s="200"/>
      <c r="K106" s="200"/>
      <c r="L106" s="205"/>
      <c r="M106" s="206"/>
      <c r="N106" s="207"/>
      <c r="O106" s="207"/>
      <c r="P106" s="207"/>
      <c r="Q106" s="207"/>
      <c r="R106" s="207"/>
      <c r="S106" s="207"/>
      <c r="T106" s="208"/>
      <c r="AT106" s="209" t="s">
        <v>134</v>
      </c>
      <c r="AU106" s="209" t="s">
        <v>81</v>
      </c>
      <c r="AV106" s="14" t="s">
        <v>81</v>
      </c>
      <c r="AW106" s="14" t="s">
        <v>33</v>
      </c>
      <c r="AX106" s="14" t="s">
        <v>72</v>
      </c>
      <c r="AY106" s="209" t="s">
        <v>125</v>
      </c>
    </row>
    <row r="107" spans="1:65" s="13" customFormat="1">
      <c r="B107" s="188"/>
      <c r="C107" s="189"/>
      <c r="D107" s="190" t="s">
        <v>134</v>
      </c>
      <c r="E107" s="191" t="s">
        <v>19</v>
      </c>
      <c r="F107" s="192" t="s">
        <v>146</v>
      </c>
      <c r="G107" s="189"/>
      <c r="H107" s="191" t="s">
        <v>19</v>
      </c>
      <c r="I107" s="193"/>
      <c r="J107" s="189"/>
      <c r="K107" s="189"/>
      <c r="L107" s="194"/>
      <c r="M107" s="195"/>
      <c r="N107" s="196"/>
      <c r="O107" s="196"/>
      <c r="P107" s="196"/>
      <c r="Q107" s="196"/>
      <c r="R107" s="196"/>
      <c r="S107" s="196"/>
      <c r="T107" s="197"/>
      <c r="AT107" s="198" t="s">
        <v>134</v>
      </c>
      <c r="AU107" s="198" t="s">
        <v>81</v>
      </c>
      <c r="AV107" s="13" t="s">
        <v>77</v>
      </c>
      <c r="AW107" s="13" t="s">
        <v>33</v>
      </c>
      <c r="AX107" s="13" t="s">
        <v>72</v>
      </c>
      <c r="AY107" s="198" t="s">
        <v>125</v>
      </c>
    </row>
    <row r="108" spans="1:65" s="14" customFormat="1">
      <c r="B108" s="199"/>
      <c r="C108" s="200"/>
      <c r="D108" s="190" t="s">
        <v>134</v>
      </c>
      <c r="E108" s="201" t="s">
        <v>19</v>
      </c>
      <c r="F108" s="202" t="s">
        <v>147</v>
      </c>
      <c r="G108" s="200"/>
      <c r="H108" s="203">
        <v>4.8</v>
      </c>
      <c r="I108" s="204"/>
      <c r="J108" s="200"/>
      <c r="K108" s="200"/>
      <c r="L108" s="205"/>
      <c r="M108" s="206"/>
      <c r="N108" s="207"/>
      <c r="O108" s="207"/>
      <c r="P108" s="207"/>
      <c r="Q108" s="207"/>
      <c r="R108" s="207"/>
      <c r="S108" s="207"/>
      <c r="T108" s="208"/>
      <c r="AT108" s="209" t="s">
        <v>134</v>
      </c>
      <c r="AU108" s="209" t="s">
        <v>81</v>
      </c>
      <c r="AV108" s="14" t="s">
        <v>81</v>
      </c>
      <c r="AW108" s="14" t="s">
        <v>33</v>
      </c>
      <c r="AX108" s="14" t="s">
        <v>72</v>
      </c>
      <c r="AY108" s="209" t="s">
        <v>125</v>
      </c>
    </row>
    <row r="109" spans="1:65" s="15" customFormat="1">
      <c r="B109" s="210"/>
      <c r="C109" s="211"/>
      <c r="D109" s="190" t="s">
        <v>134</v>
      </c>
      <c r="E109" s="212" t="s">
        <v>19</v>
      </c>
      <c r="F109" s="213" t="s">
        <v>148</v>
      </c>
      <c r="G109" s="211"/>
      <c r="H109" s="214">
        <v>22.8</v>
      </c>
      <c r="I109" s="215"/>
      <c r="J109" s="211"/>
      <c r="K109" s="211"/>
      <c r="L109" s="216"/>
      <c r="M109" s="217"/>
      <c r="N109" s="218"/>
      <c r="O109" s="218"/>
      <c r="P109" s="218"/>
      <c r="Q109" s="218"/>
      <c r="R109" s="218"/>
      <c r="S109" s="218"/>
      <c r="T109" s="219"/>
      <c r="AT109" s="220" t="s">
        <v>134</v>
      </c>
      <c r="AU109" s="220" t="s">
        <v>81</v>
      </c>
      <c r="AV109" s="15" t="s">
        <v>132</v>
      </c>
      <c r="AW109" s="15" t="s">
        <v>33</v>
      </c>
      <c r="AX109" s="15" t="s">
        <v>77</v>
      </c>
      <c r="AY109" s="220" t="s">
        <v>125</v>
      </c>
    </row>
    <row r="110" spans="1:65" s="2" customFormat="1" ht="24">
      <c r="A110" s="36"/>
      <c r="B110" s="37"/>
      <c r="C110" s="175" t="s">
        <v>132</v>
      </c>
      <c r="D110" s="175" t="s">
        <v>127</v>
      </c>
      <c r="E110" s="176" t="s">
        <v>149</v>
      </c>
      <c r="F110" s="177" t="s">
        <v>150</v>
      </c>
      <c r="G110" s="178" t="s">
        <v>151</v>
      </c>
      <c r="H110" s="179">
        <v>3.36</v>
      </c>
      <c r="I110" s="180"/>
      <c r="J110" s="181">
        <f>ROUND(I110*H110,2)</f>
        <v>0</v>
      </c>
      <c r="K110" s="177" t="s">
        <v>131</v>
      </c>
      <c r="L110" s="41"/>
      <c r="M110" s="182" t="s">
        <v>19</v>
      </c>
      <c r="N110" s="183" t="s">
        <v>43</v>
      </c>
      <c r="O110" s="66"/>
      <c r="P110" s="184">
        <f>O110*H110</f>
        <v>0</v>
      </c>
      <c r="Q110" s="184">
        <v>0</v>
      </c>
      <c r="R110" s="184">
        <f>Q110*H110</f>
        <v>0</v>
      </c>
      <c r="S110" s="184">
        <v>0</v>
      </c>
      <c r="T110" s="185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86" t="s">
        <v>132</v>
      </c>
      <c r="AT110" s="186" t="s">
        <v>127</v>
      </c>
      <c r="AU110" s="186" t="s">
        <v>81</v>
      </c>
      <c r="AY110" s="19" t="s">
        <v>125</v>
      </c>
      <c r="BE110" s="187">
        <f>IF(N110="základní",J110,0)</f>
        <v>0</v>
      </c>
      <c r="BF110" s="187">
        <f>IF(N110="snížená",J110,0)</f>
        <v>0</v>
      </c>
      <c r="BG110" s="187">
        <f>IF(N110="zákl. přenesená",J110,0)</f>
        <v>0</v>
      </c>
      <c r="BH110" s="187">
        <f>IF(N110="sníž. přenesená",J110,0)</f>
        <v>0</v>
      </c>
      <c r="BI110" s="187">
        <f>IF(N110="nulová",J110,0)</f>
        <v>0</v>
      </c>
      <c r="BJ110" s="19" t="s">
        <v>77</v>
      </c>
      <c r="BK110" s="187">
        <f>ROUND(I110*H110,2)</f>
        <v>0</v>
      </c>
      <c r="BL110" s="19" t="s">
        <v>132</v>
      </c>
      <c r="BM110" s="186" t="s">
        <v>152</v>
      </c>
    </row>
    <row r="111" spans="1:65" s="13" customFormat="1">
      <c r="B111" s="188"/>
      <c r="C111" s="189"/>
      <c r="D111" s="190" t="s">
        <v>134</v>
      </c>
      <c r="E111" s="191" t="s">
        <v>19</v>
      </c>
      <c r="F111" s="192" t="s">
        <v>153</v>
      </c>
      <c r="G111" s="189"/>
      <c r="H111" s="191" t="s">
        <v>19</v>
      </c>
      <c r="I111" s="193"/>
      <c r="J111" s="189"/>
      <c r="K111" s="189"/>
      <c r="L111" s="194"/>
      <c r="M111" s="195"/>
      <c r="N111" s="196"/>
      <c r="O111" s="196"/>
      <c r="P111" s="196"/>
      <c r="Q111" s="196"/>
      <c r="R111" s="196"/>
      <c r="S111" s="196"/>
      <c r="T111" s="197"/>
      <c r="AT111" s="198" t="s">
        <v>134</v>
      </c>
      <c r="AU111" s="198" t="s">
        <v>81</v>
      </c>
      <c r="AV111" s="13" t="s">
        <v>77</v>
      </c>
      <c r="AW111" s="13" t="s">
        <v>33</v>
      </c>
      <c r="AX111" s="13" t="s">
        <v>72</v>
      </c>
      <c r="AY111" s="198" t="s">
        <v>125</v>
      </c>
    </row>
    <row r="112" spans="1:65" s="14" customFormat="1">
      <c r="B112" s="199"/>
      <c r="C112" s="200"/>
      <c r="D112" s="190" t="s">
        <v>134</v>
      </c>
      <c r="E112" s="201" t="s">
        <v>19</v>
      </c>
      <c r="F112" s="202" t="s">
        <v>154</v>
      </c>
      <c r="G112" s="200"/>
      <c r="H112" s="203">
        <v>4.8</v>
      </c>
      <c r="I112" s="204"/>
      <c r="J112" s="200"/>
      <c r="K112" s="200"/>
      <c r="L112" s="205"/>
      <c r="M112" s="206"/>
      <c r="N112" s="207"/>
      <c r="O112" s="207"/>
      <c r="P112" s="207"/>
      <c r="Q112" s="207"/>
      <c r="R112" s="207"/>
      <c r="S112" s="207"/>
      <c r="T112" s="208"/>
      <c r="AT112" s="209" t="s">
        <v>134</v>
      </c>
      <c r="AU112" s="209" t="s">
        <v>81</v>
      </c>
      <c r="AV112" s="14" t="s">
        <v>81</v>
      </c>
      <c r="AW112" s="14" t="s">
        <v>33</v>
      </c>
      <c r="AX112" s="14" t="s">
        <v>72</v>
      </c>
      <c r="AY112" s="209" t="s">
        <v>125</v>
      </c>
    </row>
    <row r="113" spans="1:65" s="13" customFormat="1">
      <c r="B113" s="188"/>
      <c r="C113" s="189"/>
      <c r="D113" s="190" t="s">
        <v>134</v>
      </c>
      <c r="E113" s="191" t="s">
        <v>19</v>
      </c>
      <c r="F113" s="192" t="s">
        <v>155</v>
      </c>
      <c r="G113" s="189"/>
      <c r="H113" s="191" t="s">
        <v>19</v>
      </c>
      <c r="I113" s="193"/>
      <c r="J113" s="189"/>
      <c r="K113" s="189"/>
      <c r="L113" s="194"/>
      <c r="M113" s="195"/>
      <c r="N113" s="196"/>
      <c r="O113" s="196"/>
      <c r="P113" s="196"/>
      <c r="Q113" s="196"/>
      <c r="R113" s="196"/>
      <c r="S113" s="196"/>
      <c r="T113" s="197"/>
      <c r="AT113" s="198" t="s">
        <v>134</v>
      </c>
      <c r="AU113" s="198" t="s">
        <v>81</v>
      </c>
      <c r="AV113" s="13" t="s">
        <v>77</v>
      </c>
      <c r="AW113" s="13" t="s">
        <v>33</v>
      </c>
      <c r="AX113" s="13" t="s">
        <v>72</v>
      </c>
      <c r="AY113" s="198" t="s">
        <v>125</v>
      </c>
    </row>
    <row r="114" spans="1:65" s="14" customFormat="1">
      <c r="B114" s="199"/>
      <c r="C114" s="200"/>
      <c r="D114" s="190" t="s">
        <v>134</v>
      </c>
      <c r="E114" s="201" t="s">
        <v>19</v>
      </c>
      <c r="F114" s="202" t="s">
        <v>156</v>
      </c>
      <c r="G114" s="200"/>
      <c r="H114" s="203">
        <v>3.36</v>
      </c>
      <c r="I114" s="204"/>
      <c r="J114" s="200"/>
      <c r="K114" s="200"/>
      <c r="L114" s="205"/>
      <c r="M114" s="206"/>
      <c r="N114" s="207"/>
      <c r="O114" s="207"/>
      <c r="P114" s="207"/>
      <c r="Q114" s="207"/>
      <c r="R114" s="207"/>
      <c r="S114" s="207"/>
      <c r="T114" s="208"/>
      <c r="AT114" s="209" t="s">
        <v>134</v>
      </c>
      <c r="AU114" s="209" t="s">
        <v>81</v>
      </c>
      <c r="AV114" s="14" t="s">
        <v>81</v>
      </c>
      <c r="AW114" s="14" t="s">
        <v>33</v>
      </c>
      <c r="AX114" s="14" t="s">
        <v>77</v>
      </c>
      <c r="AY114" s="209" t="s">
        <v>125</v>
      </c>
    </row>
    <row r="115" spans="1:65" s="2" customFormat="1" ht="24">
      <c r="A115" s="36"/>
      <c r="B115" s="37"/>
      <c r="C115" s="175" t="s">
        <v>157</v>
      </c>
      <c r="D115" s="175" t="s">
        <v>127</v>
      </c>
      <c r="E115" s="176" t="s">
        <v>158</v>
      </c>
      <c r="F115" s="177" t="s">
        <v>159</v>
      </c>
      <c r="G115" s="178" t="s">
        <v>151</v>
      </c>
      <c r="H115" s="179">
        <v>1.44</v>
      </c>
      <c r="I115" s="180"/>
      <c r="J115" s="181">
        <f>ROUND(I115*H115,2)</f>
        <v>0</v>
      </c>
      <c r="K115" s="177" t="s">
        <v>131</v>
      </c>
      <c r="L115" s="41"/>
      <c r="M115" s="182" t="s">
        <v>19</v>
      </c>
      <c r="N115" s="183" t="s">
        <v>43</v>
      </c>
      <c r="O115" s="66"/>
      <c r="P115" s="184">
        <f>O115*H115</f>
        <v>0</v>
      </c>
      <c r="Q115" s="184">
        <v>0</v>
      </c>
      <c r="R115" s="184">
        <f>Q115*H115</f>
        <v>0</v>
      </c>
      <c r="S115" s="184">
        <v>0</v>
      </c>
      <c r="T115" s="185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86" t="s">
        <v>132</v>
      </c>
      <c r="AT115" s="186" t="s">
        <v>127</v>
      </c>
      <c r="AU115" s="186" t="s">
        <v>81</v>
      </c>
      <c r="AY115" s="19" t="s">
        <v>125</v>
      </c>
      <c r="BE115" s="187">
        <f>IF(N115="základní",J115,0)</f>
        <v>0</v>
      </c>
      <c r="BF115" s="187">
        <f>IF(N115="snížená",J115,0)</f>
        <v>0</v>
      </c>
      <c r="BG115" s="187">
        <f>IF(N115="zákl. přenesená",J115,0)</f>
        <v>0</v>
      </c>
      <c r="BH115" s="187">
        <f>IF(N115="sníž. přenesená",J115,0)</f>
        <v>0</v>
      </c>
      <c r="BI115" s="187">
        <f>IF(N115="nulová",J115,0)</f>
        <v>0</v>
      </c>
      <c r="BJ115" s="19" t="s">
        <v>77</v>
      </c>
      <c r="BK115" s="187">
        <f>ROUND(I115*H115,2)</f>
        <v>0</v>
      </c>
      <c r="BL115" s="19" t="s">
        <v>132</v>
      </c>
      <c r="BM115" s="186" t="s">
        <v>160</v>
      </c>
    </row>
    <row r="116" spans="1:65" s="13" customFormat="1">
      <c r="B116" s="188"/>
      <c r="C116" s="189"/>
      <c r="D116" s="190" t="s">
        <v>134</v>
      </c>
      <c r="E116" s="191" t="s">
        <v>19</v>
      </c>
      <c r="F116" s="192" t="s">
        <v>153</v>
      </c>
      <c r="G116" s="189"/>
      <c r="H116" s="191" t="s">
        <v>19</v>
      </c>
      <c r="I116" s="193"/>
      <c r="J116" s="189"/>
      <c r="K116" s="189"/>
      <c r="L116" s="194"/>
      <c r="M116" s="195"/>
      <c r="N116" s="196"/>
      <c r="O116" s="196"/>
      <c r="P116" s="196"/>
      <c r="Q116" s="196"/>
      <c r="R116" s="196"/>
      <c r="S116" s="196"/>
      <c r="T116" s="197"/>
      <c r="AT116" s="198" t="s">
        <v>134</v>
      </c>
      <c r="AU116" s="198" t="s">
        <v>81</v>
      </c>
      <c r="AV116" s="13" t="s">
        <v>77</v>
      </c>
      <c r="AW116" s="13" t="s">
        <v>33</v>
      </c>
      <c r="AX116" s="13" t="s">
        <v>72</v>
      </c>
      <c r="AY116" s="198" t="s">
        <v>125</v>
      </c>
    </row>
    <row r="117" spans="1:65" s="14" customFormat="1">
      <c r="B117" s="199"/>
      <c r="C117" s="200"/>
      <c r="D117" s="190" t="s">
        <v>134</v>
      </c>
      <c r="E117" s="201" t="s">
        <v>19</v>
      </c>
      <c r="F117" s="202" t="s">
        <v>154</v>
      </c>
      <c r="G117" s="200"/>
      <c r="H117" s="203">
        <v>4.8</v>
      </c>
      <c r="I117" s="204"/>
      <c r="J117" s="200"/>
      <c r="K117" s="200"/>
      <c r="L117" s="205"/>
      <c r="M117" s="206"/>
      <c r="N117" s="207"/>
      <c r="O117" s="207"/>
      <c r="P117" s="207"/>
      <c r="Q117" s="207"/>
      <c r="R117" s="207"/>
      <c r="S117" s="207"/>
      <c r="T117" s="208"/>
      <c r="AT117" s="209" t="s">
        <v>134</v>
      </c>
      <c r="AU117" s="209" t="s">
        <v>81</v>
      </c>
      <c r="AV117" s="14" t="s">
        <v>81</v>
      </c>
      <c r="AW117" s="14" t="s">
        <v>33</v>
      </c>
      <c r="AX117" s="14" t="s">
        <v>72</v>
      </c>
      <c r="AY117" s="209" t="s">
        <v>125</v>
      </c>
    </row>
    <row r="118" spans="1:65" s="13" customFormat="1">
      <c r="B118" s="188"/>
      <c r="C118" s="189"/>
      <c r="D118" s="190" t="s">
        <v>134</v>
      </c>
      <c r="E118" s="191" t="s">
        <v>19</v>
      </c>
      <c r="F118" s="192" t="s">
        <v>161</v>
      </c>
      <c r="G118" s="189"/>
      <c r="H118" s="191" t="s">
        <v>19</v>
      </c>
      <c r="I118" s="193"/>
      <c r="J118" s="189"/>
      <c r="K118" s="189"/>
      <c r="L118" s="194"/>
      <c r="M118" s="195"/>
      <c r="N118" s="196"/>
      <c r="O118" s="196"/>
      <c r="P118" s="196"/>
      <c r="Q118" s="196"/>
      <c r="R118" s="196"/>
      <c r="S118" s="196"/>
      <c r="T118" s="197"/>
      <c r="AT118" s="198" t="s">
        <v>134</v>
      </c>
      <c r="AU118" s="198" t="s">
        <v>81</v>
      </c>
      <c r="AV118" s="13" t="s">
        <v>77</v>
      </c>
      <c r="AW118" s="13" t="s">
        <v>33</v>
      </c>
      <c r="AX118" s="13" t="s">
        <v>72</v>
      </c>
      <c r="AY118" s="198" t="s">
        <v>125</v>
      </c>
    </row>
    <row r="119" spans="1:65" s="14" customFormat="1">
      <c r="B119" s="199"/>
      <c r="C119" s="200"/>
      <c r="D119" s="190" t="s">
        <v>134</v>
      </c>
      <c r="E119" s="201" t="s">
        <v>19</v>
      </c>
      <c r="F119" s="202" t="s">
        <v>162</v>
      </c>
      <c r="G119" s="200"/>
      <c r="H119" s="203">
        <v>1.44</v>
      </c>
      <c r="I119" s="204"/>
      <c r="J119" s="200"/>
      <c r="K119" s="200"/>
      <c r="L119" s="205"/>
      <c r="M119" s="206"/>
      <c r="N119" s="207"/>
      <c r="O119" s="207"/>
      <c r="P119" s="207"/>
      <c r="Q119" s="207"/>
      <c r="R119" s="207"/>
      <c r="S119" s="207"/>
      <c r="T119" s="208"/>
      <c r="AT119" s="209" t="s">
        <v>134</v>
      </c>
      <c r="AU119" s="209" t="s">
        <v>81</v>
      </c>
      <c r="AV119" s="14" t="s">
        <v>81</v>
      </c>
      <c r="AW119" s="14" t="s">
        <v>33</v>
      </c>
      <c r="AX119" s="14" t="s">
        <v>77</v>
      </c>
      <c r="AY119" s="209" t="s">
        <v>125</v>
      </c>
    </row>
    <row r="120" spans="1:65" s="2" customFormat="1" ht="55.5" customHeight="1">
      <c r="A120" s="36"/>
      <c r="B120" s="37"/>
      <c r="C120" s="175" t="s">
        <v>163</v>
      </c>
      <c r="D120" s="175" t="s">
        <v>127</v>
      </c>
      <c r="E120" s="176" t="s">
        <v>164</v>
      </c>
      <c r="F120" s="177" t="s">
        <v>165</v>
      </c>
      <c r="G120" s="178" t="s">
        <v>151</v>
      </c>
      <c r="H120" s="179">
        <v>19.559000000000001</v>
      </c>
      <c r="I120" s="180"/>
      <c r="J120" s="181">
        <f>ROUND(I120*H120,2)</f>
        <v>0</v>
      </c>
      <c r="K120" s="177" t="s">
        <v>131</v>
      </c>
      <c r="L120" s="41"/>
      <c r="M120" s="182" t="s">
        <v>19</v>
      </c>
      <c r="N120" s="183" t="s">
        <v>43</v>
      </c>
      <c r="O120" s="66"/>
      <c r="P120" s="184">
        <f>O120*H120</f>
        <v>0</v>
      </c>
      <c r="Q120" s="184">
        <v>1.052E-2</v>
      </c>
      <c r="R120" s="184">
        <f>Q120*H120</f>
        <v>0.20576068</v>
      </c>
      <c r="S120" s="184">
        <v>0</v>
      </c>
      <c r="T120" s="185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6" t="s">
        <v>132</v>
      </c>
      <c r="AT120" s="186" t="s">
        <v>127</v>
      </c>
      <c r="AU120" s="186" t="s">
        <v>81</v>
      </c>
      <c r="AY120" s="19" t="s">
        <v>125</v>
      </c>
      <c r="BE120" s="187">
        <f>IF(N120="základní",J120,0)</f>
        <v>0</v>
      </c>
      <c r="BF120" s="187">
        <f>IF(N120="snížená",J120,0)</f>
        <v>0</v>
      </c>
      <c r="BG120" s="187">
        <f>IF(N120="zákl. přenesená",J120,0)</f>
        <v>0</v>
      </c>
      <c r="BH120" s="187">
        <f>IF(N120="sníž. přenesená",J120,0)</f>
        <v>0</v>
      </c>
      <c r="BI120" s="187">
        <f>IF(N120="nulová",J120,0)</f>
        <v>0</v>
      </c>
      <c r="BJ120" s="19" t="s">
        <v>77</v>
      </c>
      <c r="BK120" s="187">
        <f>ROUND(I120*H120,2)</f>
        <v>0</v>
      </c>
      <c r="BL120" s="19" t="s">
        <v>132</v>
      </c>
      <c r="BM120" s="186" t="s">
        <v>166</v>
      </c>
    </row>
    <row r="121" spans="1:65" s="13" customFormat="1">
      <c r="B121" s="188"/>
      <c r="C121" s="189"/>
      <c r="D121" s="190" t="s">
        <v>134</v>
      </c>
      <c r="E121" s="191" t="s">
        <v>19</v>
      </c>
      <c r="F121" s="192" t="s">
        <v>167</v>
      </c>
      <c r="G121" s="189"/>
      <c r="H121" s="191" t="s">
        <v>19</v>
      </c>
      <c r="I121" s="193"/>
      <c r="J121" s="189"/>
      <c r="K121" s="189"/>
      <c r="L121" s="194"/>
      <c r="M121" s="195"/>
      <c r="N121" s="196"/>
      <c r="O121" s="196"/>
      <c r="P121" s="196"/>
      <c r="Q121" s="196"/>
      <c r="R121" s="196"/>
      <c r="S121" s="196"/>
      <c r="T121" s="197"/>
      <c r="AT121" s="198" t="s">
        <v>134</v>
      </c>
      <c r="AU121" s="198" t="s">
        <v>81</v>
      </c>
      <c r="AV121" s="13" t="s">
        <v>77</v>
      </c>
      <c r="AW121" s="13" t="s">
        <v>33</v>
      </c>
      <c r="AX121" s="13" t="s">
        <v>72</v>
      </c>
      <c r="AY121" s="198" t="s">
        <v>125</v>
      </c>
    </row>
    <row r="122" spans="1:65" s="14" customFormat="1">
      <c r="B122" s="199"/>
      <c r="C122" s="200"/>
      <c r="D122" s="190" t="s">
        <v>134</v>
      </c>
      <c r="E122" s="201" t="s">
        <v>19</v>
      </c>
      <c r="F122" s="202" t="s">
        <v>168</v>
      </c>
      <c r="G122" s="200"/>
      <c r="H122" s="203">
        <v>5.6449999999999996</v>
      </c>
      <c r="I122" s="204"/>
      <c r="J122" s="200"/>
      <c r="K122" s="200"/>
      <c r="L122" s="205"/>
      <c r="M122" s="206"/>
      <c r="N122" s="207"/>
      <c r="O122" s="207"/>
      <c r="P122" s="207"/>
      <c r="Q122" s="207"/>
      <c r="R122" s="207"/>
      <c r="S122" s="207"/>
      <c r="T122" s="208"/>
      <c r="AT122" s="209" t="s">
        <v>134</v>
      </c>
      <c r="AU122" s="209" t="s">
        <v>81</v>
      </c>
      <c r="AV122" s="14" t="s">
        <v>81</v>
      </c>
      <c r="AW122" s="14" t="s">
        <v>33</v>
      </c>
      <c r="AX122" s="14" t="s">
        <v>72</v>
      </c>
      <c r="AY122" s="209" t="s">
        <v>125</v>
      </c>
    </row>
    <row r="123" spans="1:65" s="13" customFormat="1">
      <c r="B123" s="188"/>
      <c r="C123" s="189"/>
      <c r="D123" s="190" t="s">
        <v>134</v>
      </c>
      <c r="E123" s="191" t="s">
        <v>19</v>
      </c>
      <c r="F123" s="192" t="s">
        <v>169</v>
      </c>
      <c r="G123" s="189"/>
      <c r="H123" s="191" t="s">
        <v>19</v>
      </c>
      <c r="I123" s="193"/>
      <c r="J123" s="189"/>
      <c r="K123" s="189"/>
      <c r="L123" s="194"/>
      <c r="M123" s="195"/>
      <c r="N123" s="196"/>
      <c r="O123" s="196"/>
      <c r="P123" s="196"/>
      <c r="Q123" s="196"/>
      <c r="R123" s="196"/>
      <c r="S123" s="196"/>
      <c r="T123" s="197"/>
      <c r="AT123" s="198" t="s">
        <v>134</v>
      </c>
      <c r="AU123" s="198" t="s">
        <v>81</v>
      </c>
      <c r="AV123" s="13" t="s">
        <v>77</v>
      </c>
      <c r="AW123" s="13" t="s">
        <v>33</v>
      </c>
      <c r="AX123" s="13" t="s">
        <v>72</v>
      </c>
      <c r="AY123" s="198" t="s">
        <v>125</v>
      </c>
    </row>
    <row r="124" spans="1:65" s="14" customFormat="1">
      <c r="B124" s="199"/>
      <c r="C124" s="200"/>
      <c r="D124" s="190" t="s">
        <v>134</v>
      </c>
      <c r="E124" s="201" t="s">
        <v>19</v>
      </c>
      <c r="F124" s="202" t="s">
        <v>170</v>
      </c>
      <c r="G124" s="200"/>
      <c r="H124" s="203">
        <v>13.914</v>
      </c>
      <c r="I124" s="204"/>
      <c r="J124" s="200"/>
      <c r="K124" s="200"/>
      <c r="L124" s="205"/>
      <c r="M124" s="206"/>
      <c r="N124" s="207"/>
      <c r="O124" s="207"/>
      <c r="P124" s="207"/>
      <c r="Q124" s="207"/>
      <c r="R124" s="207"/>
      <c r="S124" s="207"/>
      <c r="T124" s="208"/>
      <c r="AT124" s="209" t="s">
        <v>134</v>
      </c>
      <c r="AU124" s="209" t="s">
        <v>81</v>
      </c>
      <c r="AV124" s="14" t="s">
        <v>81</v>
      </c>
      <c r="AW124" s="14" t="s">
        <v>33</v>
      </c>
      <c r="AX124" s="14" t="s">
        <v>72</v>
      </c>
      <c r="AY124" s="209" t="s">
        <v>125</v>
      </c>
    </row>
    <row r="125" spans="1:65" s="15" customFormat="1">
      <c r="B125" s="210"/>
      <c r="C125" s="211"/>
      <c r="D125" s="190" t="s">
        <v>134</v>
      </c>
      <c r="E125" s="212" t="s">
        <v>19</v>
      </c>
      <c r="F125" s="213" t="s">
        <v>148</v>
      </c>
      <c r="G125" s="211"/>
      <c r="H125" s="214">
        <v>19.558999999999997</v>
      </c>
      <c r="I125" s="215"/>
      <c r="J125" s="211"/>
      <c r="K125" s="211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134</v>
      </c>
      <c r="AU125" s="220" t="s">
        <v>81</v>
      </c>
      <c r="AV125" s="15" t="s">
        <v>132</v>
      </c>
      <c r="AW125" s="15" t="s">
        <v>33</v>
      </c>
      <c r="AX125" s="15" t="s">
        <v>77</v>
      </c>
      <c r="AY125" s="220" t="s">
        <v>125</v>
      </c>
    </row>
    <row r="126" spans="1:65" s="2" customFormat="1" ht="36">
      <c r="A126" s="36"/>
      <c r="B126" s="37"/>
      <c r="C126" s="175" t="s">
        <v>171</v>
      </c>
      <c r="D126" s="175" t="s">
        <v>127</v>
      </c>
      <c r="E126" s="176" t="s">
        <v>172</v>
      </c>
      <c r="F126" s="177" t="s">
        <v>173</v>
      </c>
      <c r="G126" s="178" t="s">
        <v>151</v>
      </c>
      <c r="H126" s="179">
        <v>8.7260000000000009</v>
      </c>
      <c r="I126" s="180"/>
      <c r="J126" s="181">
        <f>ROUND(I126*H126,2)</f>
        <v>0</v>
      </c>
      <c r="K126" s="177" t="s">
        <v>131</v>
      </c>
      <c r="L126" s="41"/>
      <c r="M126" s="182" t="s">
        <v>19</v>
      </c>
      <c r="N126" s="183" t="s">
        <v>43</v>
      </c>
      <c r="O126" s="66"/>
      <c r="P126" s="184">
        <f>O126*H126</f>
        <v>0</v>
      </c>
      <c r="Q126" s="184">
        <v>0</v>
      </c>
      <c r="R126" s="184">
        <f>Q126*H126</f>
        <v>0</v>
      </c>
      <c r="S126" s="184">
        <v>0</v>
      </c>
      <c r="T126" s="185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6" t="s">
        <v>132</v>
      </c>
      <c r="AT126" s="186" t="s">
        <v>127</v>
      </c>
      <c r="AU126" s="186" t="s">
        <v>81</v>
      </c>
      <c r="AY126" s="19" t="s">
        <v>125</v>
      </c>
      <c r="BE126" s="187">
        <f>IF(N126="základní",J126,0)</f>
        <v>0</v>
      </c>
      <c r="BF126" s="187">
        <f>IF(N126="snížená",J126,0)</f>
        <v>0</v>
      </c>
      <c r="BG126" s="187">
        <f>IF(N126="zákl. přenesená",J126,0)</f>
        <v>0</v>
      </c>
      <c r="BH126" s="187">
        <f>IF(N126="sníž. přenesená",J126,0)</f>
        <v>0</v>
      </c>
      <c r="BI126" s="187">
        <f>IF(N126="nulová",J126,0)</f>
        <v>0</v>
      </c>
      <c r="BJ126" s="19" t="s">
        <v>77</v>
      </c>
      <c r="BK126" s="187">
        <f>ROUND(I126*H126,2)</f>
        <v>0</v>
      </c>
      <c r="BL126" s="19" t="s">
        <v>132</v>
      </c>
      <c r="BM126" s="186" t="s">
        <v>174</v>
      </c>
    </row>
    <row r="127" spans="1:65" s="13" customFormat="1">
      <c r="B127" s="188"/>
      <c r="C127" s="189"/>
      <c r="D127" s="190" t="s">
        <v>134</v>
      </c>
      <c r="E127" s="191" t="s">
        <v>19</v>
      </c>
      <c r="F127" s="192" t="s">
        <v>175</v>
      </c>
      <c r="G127" s="189"/>
      <c r="H127" s="191" t="s">
        <v>19</v>
      </c>
      <c r="I127" s="193"/>
      <c r="J127" s="189"/>
      <c r="K127" s="189"/>
      <c r="L127" s="194"/>
      <c r="M127" s="195"/>
      <c r="N127" s="196"/>
      <c r="O127" s="196"/>
      <c r="P127" s="196"/>
      <c r="Q127" s="196"/>
      <c r="R127" s="196"/>
      <c r="S127" s="196"/>
      <c r="T127" s="197"/>
      <c r="AT127" s="198" t="s">
        <v>134</v>
      </c>
      <c r="AU127" s="198" t="s">
        <v>81</v>
      </c>
      <c r="AV127" s="13" t="s">
        <v>77</v>
      </c>
      <c r="AW127" s="13" t="s">
        <v>33</v>
      </c>
      <c r="AX127" s="13" t="s">
        <v>72</v>
      </c>
      <c r="AY127" s="198" t="s">
        <v>125</v>
      </c>
    </row>
    <row r="128" spans="1:65" s="13" customFormat="1">
      <c r="B128" s="188"/>
      <c r="C128" s="189"/>
      <c r="D128" s="190" t="s">
        <v>134</v>
      </c>
      <c r="E128" s="191" t="s">
        <v>19</v>
      </c>
      <c r="F128" s="192" t="s">
        <v>176</v>
      </c>
      <c r="G128" s="189"/>
      <c r="H128" s="191" t="s">
        <v>19</v>
      </c>
      <c r="I128" s="193"/>
      <c r="J128" s="189"/>
      <c r="K128" s="189"/>
      <c r="L128" s="194"/>
      <c r="M128" s="195"/>
      <c r="N128" s="196"/>
      <c r="O128" s="196"/>
      <c r="P128" s="196"/>
      <c r="Q128" s="196"/>
      <c r="R128" s="196"/>
      <c r="S128" s="196"/>
      <c r="T128" s="197"/>
      <c r="AT128" s="198" t="s">
        <v>134</v>
      </c>
      <c r="AU128" s="198" t="s">
        <v>81</v>
      </c>
      <c r="AV128" s="13" t="s">
        <v>77</v>
      </c>
      <c r="AW128" s="13" t="s">
        <v>33</v>
      </c>
      <c r="AX128" s="13" t="s">
        <v>72</v>
      </c>
      <c r="AY128" s="198" t="s">
        <v>125</v>
      </c>
    </row>
    <row r="129" spans="1:65" s="13" customFormat="1">
      <c r="B129" s="188"/>
      <c r="C129" s="189"/>
      <c r="D129" s="190" t="s">
        <v>134</v>
      </c>
      <c r="E129" s="191" t="s">
        <v>19</v>
      </c>
      <c r="F129" s="192" t="s">
        <v>177</v>
      </c>
      <c r="G129" s="189"/>
      <c r="H129" s="191" t="s">
        <v>19</v>
      </c>
      <c r="I129" s="193"/>
      <c r="J129" s="189"/>
      <c r="K129" s="189"/>
      <c r="L129" s="194"/>
      <c r="M129" s="195"/>
      <c r="N129" s="196"/>
      <c r="O129" s="196"/>
      <c r="P129" s="196"/>
      <c r="Q129" s="196"/>
      <c r="R129" s="196"/>
      <c r="S129" s="196"/>
      <c r="T129" s="197"/>
      <c r="AT129" s="198" t="s">
        <v>134</v>
      </c>
      <c r="AU129" s="198" t="s">
        <v>81</v>
      </c>
      <c r="AV129" s="13" t="s">
        <v>77</v>
      </c>
      <c r="AW129" s="13" t="s">
        <v>33</v>
      </c>
      <c r="AX129" s="13" t="s">
        <v>72</v>
      </c>
      <c r="AY129" s="198" t="s">
        <v>125</v>
      </c>
    </row>
    <row r="130" spans="1:65" s="13" customFormat="1">
      <c r="B130" s="188"/>
      <c r="C130" s="189"/>
      <c r="D130" s="190" t="s">
        <v>134</v>
      </c>
      <c r="E130" s="191" t="s">
        <v>19</v>
      </c>
      <c r="F130" s="192" t="s">
        <v>178</v>
      </c>
      <c r="G130" s="189"/>
      <c r="H130" s="191" t="s">
        <v>19</v>
      </c>
      <c r="I130" s="193"/>
      <c r="J130" s="189"/>
      <c r="K130" s="189"/>
      <c r="L130" s="194"/>
      <c r="M130" s="195"/>
      <c r="N130" s="196"/>
      <c r="O130" s="196"/>
      <c r="P130" s="196"/>
      <c r="Q130" s="196"/>
      <c r="R130" s="196"/>
      <c r="S130" s="196"/>
      <c r="T130" s="197"/>
      <c r="AT130" s="198" t="s">
        <v>134</v>
      </c>
      <c r="AU130" s="198" t="s">
        <v>81</v>
      </c>
      <c r="AV130" s="13" t="s">
        <v>77</v>
      </c>
      <c r="AW130" s="13" t="s">
        <v>33</v>
      </c>
      <c r="AX130" s="13" t="s">
        <v>72</v>
      </c>
      <c r="AY130" s="198" t="s">
        <v>125</v>
      </c>
    </row>
    <row r="131" spans="1:65" s="14" customFormat="1">
      <c r="B131" s="199"/>
      <c r="C131" s="200"/>
      <c r="D131" s="190" t="s">
        <v>134</v>
      </c>
      <c r="E131" s="201" t="s">
        <v>19</v>
      </c>
      <c r="F131" s="202" t="s">
        <v>179</v>
      </c>
      <c r="G131" s="200"/>
      <c r="H131" s="203">
        <v>8.7260000000000009</v>
      </c>
      <c r="I131" s="204"/>
      <c r="J131" s="200"/>
      <c r="K131" s="200"/>
      <c r="L131" s="205"/>
      <c r="M131" s="206"/>
      <c r="N131" s="207"/>
      <c r="O131" s="207"/>
      <c r="P131" s="207"/>
      <c r="Q131" s="207"/>
      <c r="R131" s="207"/>
      <c r="S131" s="207"/>
      <c r="T131" s="208"/>
      <c r="AT131" s="209" t="s">
        <v>134</v>
      </c>
      <c r="AU131" s="209" t="s">
        <v>81</v>
      </c>
      <c r="AV131" s="14" t="s">
        <v>81</v>
      </c>
      <c r="AW131" s="14" t="s">
        <v>33</v>
      </c>
      <c r="AX131" s="14" t="s">
        <v>77</v>
      </c>
      <c r="AY131" s="209" t="s">
        <v>125</v>
      </c>
    </row>
    <row r="132" spans="1:65" s="2" customFormat="1" ht="36">
      <c r="A132" s="36"/>
      <c r="B132" s="37"/>
      <c r="C132" s="175" t="s">
        <v>180</v>
      </c>
      <c r="D132" s="175" t="s">
        <v>127</v>
      </c>
      <c r="E132" s="176" t="s">
        <v>181</v>
      </c>
      <c r="F132" s="177" t="s">
        <v>182</v>
      </c>
      <c r="G132" s="178" t="s">
        <v>151</v>
      </c>
      <c r="H132" s="179">
        <v>7.8140000000000001</v>
      </c>
      <c r="I132" s="180"/>
      <c r="J132" s="181">
        <f>ROUND(I132*H132,2)</f>
        <v>0</v>
      </c>
      <c r="K132" s="177" t="s">
        <v>131</v>
      </c>
      <c r="L132" s="41"/>
      <c r="M132" s="182" t="s">
        <v>19</v>
      </c>
      <c r="N132" s="183" t="s">
        <v>43</v>
      </c>
      <c r="O132" s="66"/>
      <c r="P132" s="184">
        <f>O132*H132</f>
        <v>0</v>
      </c>
      <c r="Q132" s="184">
        <v>0</v>
      </c>
      <c r="R132" s="184">
        <f>Q132*H132</f>
        <v>0</v>
      </c>
      <c r="S132" s="184">
        <v>0</v>
      </c>
      <c r="T132" s="185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6" t="s">
        <v>132</v>
      </c>
      <c r="AT132" s="186" t="s">
        <v>127</v>
      </c>
      <c r="AU132" s="186" t="s">
        <v>81</v>
      </c>
      <c r="AY132" s="19" t="s">
        <v>125</v>
      </c>
      <c r="BE132" s="187">
        <f>IF(N132="základní",J132,0)</f>
        <v>0</v>
      </c>
      <c r="BF132" s="187">
        <f>IF(N132="snížená",J132,0)</f>
        <v>0</v>
      </c>
      <c r="BG132" s="187">
        <f>IF(N132="zákl. přenesená",J132,0)</f>
        <v>0</v>
      </c>
      <c r="BH132" s="187">
        <f>IF(N132="sníž. přenesená",J132,0)</f>
        <v>0</v>
      </c>
      <c r="BI132" s="187">
        <f>IF(N132="nulová",J132,0)</f>
        <v>0</v>
      </c>
      <c r="BJ132" s="19" t="s">
        <v>77</v>
      </c>
      <c r="BK132" s="187">
        <f>ROUND(I132*H132,2)</f>
        <v>0</v>
      </c>
      <c r="BL132" s="19" t="s">
        <v>132</v>
      </c>
      <c r="BM132" s="186" t="s">
        <v>183</v>
      </c>
    </row>
    <row r="133" spans="1:65" s="2" customFormat="1" ht="24">
      <c r="A133" s="36"/>
      <c r="B133" s="37"/>
      <c r="C133" s="175" t="s">
        <v>184</v>
      </c>
      <c r="D133" s="175" t="s">
        <v>127</v>
      </c>
      <c r="E133" s="176" t="s">
        <v>185</v>
      </c>
      <c r="F133" s="177" t="s">
        <v>186</v>
      </c>
      <c r="G133" s="178" t="s">
        <v>151</v>
      </c>
      <c r="H133" s="179">
        <v>16.52</v>
      </c>
      <c r="I133" s="180"/>
      <c r="J133" s="181">
        <f>ROUND(I133*H133,2)</f>
        <v>0</v>
      </c>
      <c r="K133" s="177" t="s">
        <v>131</v>
      </c>
      <c r="L133" s="41"/>
      <c r="M133" s="182" t="s">
        <v>19</v>
      </c>
      <c r="N133" s="183" t="s">
        <v>43</v>
      </c>
      <c r="O133" s="66"/>
      <c r="P133" s="184">
        <f>O133*H133</f>
        <v>0</v>
      </c>
      <c r="Q133" s="184">
        <v>0</v>
      </c>
      <c r="R133" s="184">
        <f>Q133*H133</f>
        <v>0</v>
      </c>
      <c r="S133" s="184">
        <v>0</v>
      </c>
      <c r="T133" s="185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86" t="s">
        <v>132</v>
      </c>
      <c r="AT133" s="186" t="s">
        <v>127</v>
      </c>
      <c r="AU133" s="186" t="s">
        <v>81</v>
      </c>
      <c r="AY133" s="19" t="s">
        <v>125</v>
      </c>
      <c r="BE133" s="187">
        <f>IF(N133="základní",J133,0)</f>
        <v>0</v>
      </c>
      <c r="BF133" s="187">
        <f>IF(N133="snížená",J133,0)</f>
        <v>0</v>
      </c>
      <c r="BG133" s="187">
        <f>IF(N133="zákl. přenesená",J133,0)</f>
        <v>0</v>
      </c>
      <c r="BH133" s="187">
        <f>IF(N133="sníž. přenesená",J133,0)</f>
        <v>0</v>
      </c>
      <c r="BI133" s="187">
        <f>IF(N133="nulová",J133,0)</f>
        <v>0</v>
      </c>
      <c r="BJ133" s="19" t="s">
        <v>77</v>
      </c>
      <c r="BK133" s="187">
        <f>ROUND(I133*H133,2)</f>
        <v>0</v>
      </c>
      <c r="BL133" s="19" t="s">
        <v>132</v>
      </c>
      <c r="BM133" s="186" t="s">
        <v>187</v>
      </c>
    </row>
    <row r="134" spans="1:65" s="13" customFormat="1">
      <c r="B134" s="188"/>
      <c r="C134" s="189"/>
      <c r="D134" s="190" t="s">
        <v>134</v>
      </c>
      <c r="E134" s="191" t="s">
        <v>19</v>
      </c>
      <c r="F134" s="192" t="s">
        <v>188</v>
      </c>
      <c r="G134" s="189"/>
      <c r="H134" s="191" t="s">
        <v>19</v>
      </c>
      <c r="I134" s="193"/>
      <c r="J134" s="189"/>
      <c r="K134" s="189"/>
      <c r="L134" s="194"/>
      <c r="M134" s="195"/>
      <c r="N134" s="196"/>
      <c r="O134" s="196"/>
      <c r="P134" s="196"/>
      <c r="Q134" s="196"/>
      <c r="R134" s="196"/>
      <c r="S134" s="196"/>
      <c r="T134" s="197"/>
      <c r="AT134" s="198" t="s">
        <v>134</v>
      </c>
      <c r="AU134" s="198" t="s">
        <v>81</v>
      </c>
      <c r="AV134" s="13" t="s">
        <v>77</v>
      </c>
      <c r="AW134" s="13" t="s">
        <v>33</v>
      </c>
      <c r="AX134" s="13" t="s">
        <v>72</v>
      </c>
      <c r="AY134" s="198" t="s">
        <v>125</v>
      </c>
    </row>
    <row r="135" spans="1:65" s="14" customFormat="1">
      <c r="B135" s="199"/>
      <c r="C135" s="200"/>
      <c r="D135" s="190" t="s">
        <v>134</v>
      </c>
      <c r="E135" s="201" t="s">
        <v>19</v>
      </c>
      <c r="F135" s="202" t="s">
        <v>189</v>
      </c>
      <c r="G135" s="200"/>
      <c r="H135" s="203">
        <v>1.6679999999999999</v>
      </c>
      <c r="I135" s="204"/>
      <c r="J135" s="200"/>
      <c r="K135" s="200"/>
      <c r="L135" s="205"/>
      <c r="M135" s="206"/>
      <c r="N135" s="207"/>
      <c r="O135" s="207"/>
      <c r="P135" s="207"/>
      <c r="Q135" s="207"/>
      <c r="R135" s="207"/>
      <c r="S135" s="207"/>
      <c r="T135" s="208"/>
      <c r="AT135" s="209" t="s">
        <v>134</v>
      </c>
      <c r="AU135" s="209" t="s">
        <v>81</v>
      </c>
      <c r="AV135" s="14" t="s">
        <v>81</v>
      </c>
      <c r="AW135" s="14" t="s">
        <v>33</v>
      </c>
      <c r="AX135" s="14" t="s">
        <v>72</v>
      </c>
      <c r="AY135" s="209" t="s">
        <v>125</v>
      </c>
    </row>
    <row r="136" spans="1:65" s="16" customFormat="1">
      <c r="B136" s="221"/>
      <c r="C136" s="222"/>
      <c r="D136" s="190" t="s">
        <v>134</v>
      </c>
      <c r="E136" s="223" t="s">
        <v>19</v>
      </c>
      <c r="F136" s="224" t="s">
        <v>190</v>
      </c>
      <c r="G136" s="222"/>
      <c r="H136" s="225">
        <v>1.6679999999999999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134</v>
      </c>
      <c r="AU136" s="231" t="s">
        <v>81</v>
      </c>
      <c r="AV136" s="16" t="s">
        <v>140</v>
      </c>
      <c r="AW136" s="16" t="s">
        <v>33</v>
      </c>
      <c r="AX136" s="16" t="s">
        <v>72</v>
      </c>
      <c r="AY136" s="231" t="s">
        <v>125</v>
      </c>
    </row>
    <row r="137" spans="1:65" s="13" customFormat="1">
      <c r="B137" s="188"/>
      <c r="C137" s="189"/>
      <c r="D137" s="190" t="s">
        <v>134</v>
      </c>
      <c r="E137" s="191" t="s">
        <v>19</v>
      </c>
      <c r="F137" s="192" t="s">
        <v>191</v>
      </c>
      <c r="G137" s="189"/>
      <c r="H137" s="191" t="s">
        <v>19</v>
      </c>
      <c r="I137" s="193"/>
      <c r="J137" s="189"/>
      <c r="K137" s="189"/>
      <c r="L137" s="194"/>
      <c r="M137" s="195"/>
      <c r="N137" s="196"/>
      <c r="O137" s="196"/>
      <c r="P137" s="196"/>
      <c r="Q137" s="196"/>
      <c r="R137" s="196"/>
      <c r="S137" s="196"/>
      <c r="T137" s="197"/>
      <c r="AT137" s="198" t="s">
        <v>134</v>
      </c>
      <c r="AU137" s="198" t="s">
        <v>81</v>
      </c>
      <c r="AV137" s="13" t="s">
        <v>77</v>
      </c>
      <c r="AW137" s="13" t="s">
        <v>33</v>
      </c>
      <c r="AX137" s="13" t="s">
        <v>72</v>
      </c>
      <c r="AY137" s="198" t="s">
        <v>125</v>
      </c>
    </row>
    <row r="138" spans="1:65" s="14" customFormat="1">
      <c r="B138" s="199"/>
      <c r="C138" s="200"/>
      <c r="D138" s="190" t="s">
        <v>134</v>
      </c>
      <c r="E138" s="201" t="s">
        <v>19</v>
      </c>
      <c r="F138" s="202" t="s">
        <v>192</v>
      </c>
      <c r="G138" s="200"/>
      <c r="H138" s="203">
        <v>5.3789999999999996</v>
      </c>
      <c r="I138" s="204"/>
      <c r="J138" s="200"/>
      <c r="K138" s="200"/>
      <c r="L138" s="205"/>
      <c r="M138" s="206"/>
      <c r="N138" s="207"/>
      <c r="O138" s="207"/>
      <c r="P138" s="207"/>
      <c r="Q138" s="207"/>
      <c r="R138" s="207"/>
      <c r="S138" s="207"/>
      <c r="T138" s="208"/>
      <c r="AT138" s="209" t="s">
        <v>134</v>
      </c>
      <c r="AU138" s="209" t="s">
        <v>81</v>
      </c>
      <c r="AV138" s="14" t="s">
        <v>81</v>
      </c>
      <c r="AW138" s="14" t="s">
        <v>33</v>
      </c>
      <c r="AX138" s="14" t="s">
        <v>72</v>
      </c>
      <c r="AY138" s="209" t="s">
        <v>125</v>
      </c>
    </row>
    <row r="139" spans="1:65" s="13" customFormat="1">
      <c r="B139" s="188"/>
      <c r="C139" s="189"/>
      <c r="D139" s="190" t="s">
        <v>134</v>
      </c>
      <c r="E139" s="191" t="s">
        <v>19</v>
      </c>
      <c r="F139" s="192" t="s">
        <v>193</v>
      </c>
      <c r="G139" s="189"/>
      <c r="H139" s="191" t="s">
        <v>19</v>
      </c>
      <c r="I139" s="193"/>
      <c r="J139" s="189"/>
      <c r="K139" s="189"/>
      <c r="L139" s="194"/>
      <c r="M139" s="195"/>
      <c r="N139" s="196"/>
      <c r="O139" s="196"/>
      <c r="P139" s="196"/>
      <c r="Q139" s="196"/>
      <c r="R139" s="196"/>
      <c r="S139" s="196"/>
      <c r="T139" s="197"/>
      <c r="AT139" s="198" t="s">
        <v>134</v>
      </c>
      <c r="AU139" s="198" t="s">
        <v>81</v>
      </c>
      <c r="AV139" s="13" t="s">
        <v>77</v>
      </c>
      <c r="AW139" s="13" t="s">
        <v>33</v>
      </c>
      <c r="AX139" s="13" t="s">
        <v>72</v>
      </c>
      <c r="AY139" s="198" t="s">
        <v>125</v>
      </c>
    </row>
    <row r="140" spans="1:65" s="14" customFormat="1">
      <c r="B140" s="199"/>
      <c r="C140" s="200"/>
      <c r="D140" s="190" t="s">
        <v>134</v>
      </c>
      <c r="E140" s="201" t="s">
        <v>19</v>
      </c>
      <c r="F140" s="202" t="s">
        <v>194</v>
      </c>
      <c r="G140" s="200"/>
      <c r="H140" s="203">
        <v>0.33900000000000002</v>
      </c>
      <c r="I140" s="204"/>
      <c r="J140" s="200"/>
      <c r="K140" s="200"/>
      <c r="L140" s="205"/>
      <c r="M140" s="206"/>
      <c r="N140" s="207"/>
      <c r="O140" s="207"/>
      <c r="P140" s="207"/>
      <c r="Q140" s="207"/>
      <c r="R140" s="207"/>
      <c r="S140" s="207"/>
      <c r="T140" s="208"/>
      <c r="AT140" s="209" t="s">
        <v>134</v>
      </c>
      <c r="AU140" s="209" t="s">
        <v>81</v>
      </c>
      <c r="AV140" s="14" t="s">
        <v>81</v>
      </c>
      <c r="AW140" s="14" t="s">
        <v>33</v>
      </c>
      <c r="AX140" s="14" t="s">
        <v>72</v>
      </c>
      <c r="AY140" s="209" t="s">
        <v>125</v>
      </c>
    </row>
    <row r="141" spans="1:65" s="13" customFormat="1">
      <c r="B141" s="188"/>
      <c r="C141" s="189"/>
      <c r="D141" s="190" t="s">
        <v>134</v>
      </c>
      <c r="E141" s="191" t="s">
        <v>19</v>
      </c>
      <c r="F141" s="192" t="s">
        <v>195</v>
      </c>
      <c r="G141" s="189"/>
      <c r="H141" s="191" t="s">
        <v>19</v>
      </c>
      <c r="I141" s="193"/>
      <c r="J141" s="189"/>
      <c r="K141" s="189"/>
      <c r="L141" s="194"/>
      <c r="M141" s="195"/>
      <c r="N141" s="196"/>
      <c r="O141" s="196"/>
      <c r="P141" s="196"/>
      <c r="Q141" s="196"/>
      <c r="R141" s="196"/>
      <c r="S141" s="196"/>
      <c r="T141" s="197"/>
      <c r="AT141" s="198" t="s">
        <v>134</v>
      </c>
      <c r="AU141" s="198" t="s">
        <v>81</v>
      </c>
      <c r="AV141" s="13" t="s">
        <v>77</v>
      </c>
      <c r="AW141" s="13" t="s">
        <v>33</v>
      </c>
      <c r="AX141" s="13" t="s">
        <v>72</v>
      </c>
      <c r="AY141" s="198" t="s">
        <v>125</v>
      </c>
    </row>
    <row r="142" spans="1:65" s="14" customFormat="1">
      <c r="B142" s="199"/>
      <c r="C142" s="200"/>
      <c r="D142" s="190" t="s">
        <v>134</v>
      </c>
      <c r="E142" s="201" t="s">
        <v>19</v>
      </c>
      <c r="F142" s="202" t="s">
        <v>196</v>
      </c>
      <c r="G142" s="200"/>
      <c r="H142" s="203">
        <v>0.47099999999999997</v>
      </c>
      <c r="I142" s="204"/>
      <c r="J142" s="200"/>
      <c r="K142" s="200"/>
      <c r="L142" s="205"/>
      <c r="M142" s="206"/>
      <c r="N142" s="207"/>
      <c r="O142" s="207"/>
      <c r="P142" s="207"/>
      <c r="Q142" s="207"/>
      <c r="R142" s="207"/>
      <c r="S142" s="207"/>
      <c r="T142" s="208"/>
      <c r="AT142" s="209" t="s">
        <v>134</v>
      </c>
      <c r="AU142" s="209" t="s">
        <v>81</v>
      </c>
      <c r="AV142" s="14" t="s">
        <v>81</v>
      </c>
      <c r="AW142" s="14" t="s">
        <v>33</v>
      </c>
      <c r="AX142" s="14" t="s">
        <v>72</v>
      </c>
      <c r="AY142" s="209" t="s">
        <v>125</v>
      </c>
    </row>
    <row r="143" spans="1:65" s="13" customFormat="1">
      <c r="B143" s="188"/>
      <c r="C143" s="189"/>
      <c r="D143" s="190" t="s">
        <v>134</v>
      </c>
      <c r="E143" s="191" t="s">
        <v>19</v>
      </c>
      <c r="F143" s="192" t="s">
        <v>197</v>
      </c>
      <c r="G143" s="189"/>
      <c r="H143" s="191" t="s">
        <v>19</v>
      </c>
      <c r="I143" s="193"/>
      <c r="J143" s="189"/>
      <c r="K143" s="189"/>
      <c r="L143" s="194"/>
      <c r="M143" s="195"/>
      <c r="N143" s="196"/>
      <c r="O143" s="196"/>
      <c r="P143" s="196"/>
      <c r="Q143" s="196"/>
      <c r="R143" s="196"/>
      <c r="S143" s="196"/>
      <c r="T143" s="197"/>
      <c r="AT143" s="198" t="s">
        <v>134</v>
      </c>
      <c r="AU143" s="198" t="s">
        <v>81</v>
      </c>
      <c r="AV143" s="13" t="s">
        <v>77</v>
      </c>
      <c r="AW143" s="13" t="s">
        <v>33</v>
      </c>
      <c r="AX143" s="13" t="s">
        <v>72</v>
      </c>
      <c r="AY143" s="198" t="s">
        <v>125</v>
      </c>
    </row>
    <row r="144" spans="1:65" s="14" customFormat="1">
      <c r="B144" s="199"/>
      <c r="C144" s="200"/>
      <c r="D144" s="190" t="s">
        <v>134</v>
      </c>
      <c r="E144" s="201" t="s">
        <v>19</v>
      </c>
      <c r="F144" s="202" t="s">
        <v>198</v>
      </c>
      <c r="G144" s="200"/>
      <c r="H144" s="203">
        <v>4.0209999999999999</v>
      </c>
      <c r="I144" s="204"/>
      <c r="J144" s="200"/>
      <c r="K144" s="200"/>
      <c r="L144" s="205"/>
      <c r="M144" s="206"/>
      <c r="N144" s="207"/>
      <c r="O144" s="207"/>
      <c r="P144" s="207"/>
      <c r="Q144" s="207"/>
      <c r="R144" s="207"/>
      <c r="S144" s="207"/>
      <c r="T144" s="208"/>
      <c r="AT144" s="209" t="s">
        <v>134</v>
      </c>
      <c r="AU144" s="209" t="s">
        <v>81</v>
      </c>
      <c r="AV144" s="14" t="s">
        <v>81</v>
      </c>
      <c r="AW144" s="14" t="s">
        <v>33</v>
      </c>
      <c r="AX144" s="14" t="s">
        <v>72</v>
      </c>
      <c r="AY144" s="209" t="s">
        <v>125</v>
      </c>
    </row>
    <row r="145" spans="1:65" s="16" customFormat="1">
      <c r="B145" s="221"/>
      <c r="C145" s="222"/>
      <c r="D145" s="190" t="s">
        <v>134</v>
      </c>
      <c r="E145" s="223" t="s">
        <v>19</v>
      </c>
      <c r="F145" s="224" t="s">
        <v>190</v>
      </c>
      <c r="G145" s="222"/>
      <c r="H145" s="225">
        <v>10.210000000000001</v>
      </c>
      <c r="I145" s="226"/>
      <c r="J145" s="222"/>
      <c r="K145" s="222"/>
      <c r="L145" s="227"/>
      <c r="M145" s="228"/>
      <c r="N145" s="229"/>
      <c r="O145" s="229"/>
      <c r="P145" s="229"/>
      <c r="Q145" s="229"/>
      <c r="R145" s="229"/>
      <c r="S145" s="229"/>
      <c r="T145" s="230"/>
      <c r="AT145" s="231" t="s">
        <v>134</v>
      </c>
      <c r="AU145" s="231" t="s">
        <v>81</v>
      </c>
      <c r="AV145" s="16" t="s">
        <v>140</v>
      </c>
      <c r="AW145" s="16" t="s">
        <v>33</v>
      </c>
      <c r="AX145" s="16" t="s">
        <v>72</v>
      </c>
      <c r="AY145" s="231" t="s">
        <v>125</v>
      </c>
    </row>
    <row r="146" spans="1:65" s="13" customFormat="1">
      <c r="B146" s="188"/>
      <c r="C146" s="189"/>
      <c r="D146" s="190" t="s">
        <v>134</v>
      </c>
      <c r="E146" s="191" t="s">
        <v>19</v>
      </c>
      <c r="F146" s="192" t="s">
        <v>199</v>
      </c>
      <c r="G146" s="189"/>
      <c r="H146" s="191" t="s">
        <v>19</v>
      </c>
      <c r="I146" s="193"/>
      <c r="J146" s="189"/>
      <c r="K146" s="189"/>
      <c r="L146" s="194"/>
      <c r="M146" s="195"/>
      <c r="N146" s="196"/>
      <c r="O146" s="196"/>
      <c r="P146" s="196"/>
      <c r="Q146" s="196"/>
      <c r="R146" s="196"/>
      <c r="S146" s="196"/>
      <c r="T146" s="197"/>
      <c r="AT146" s="198" t="s">
        <v>134</v>
      </c>
      <c r="AU146" s="198" t="s">
        <v>81</v>
      </c>
      <c r="AV146" s="13" t="s">
        <v>77</v>
      </c>
      <c r="AW146" s="13" t="s">
        <v>33</v>
      </c>
      <c r="AX146" s="13" t="s">
        <v>72</v>
      </c>
      <c r="AY146" s="198" t="s">
        <v>125</v>
      </c>
    </row>
    <row r="147" spans="1:65" s="14" customFormat="1">
      <c r="B147" s="199"/>
      <c r="C147" s="200"/>
      <c r="D147" s="190" t="s">
        <v>134</v>
      </c>
      <c r="E147" s="201" t="s">
        <v>19</v>
      </c>
      <c r="F147" s="202" t="s">
        <v>200</v>
      </c>
      <c r="G147" s="200"/>
      <c r="H147" s="203">
        <v>0.32</v>
      </c>
      <c r="I147" s="204"/>
      <c r="J147" s="200"/>
      <c r="K147" s="200"/>
      <c r="L147" s="205"/>
      <c r="M147" s="206"/>
      <c r="N147" s="207"/>
      <c r="O147" s="207"/>
      <c r="P147" s="207"/>
      <c r="Q147" s="207"/>
      <c r="R147" s="207"/>
      <c r="S147" s="207"/>
      <c r="T147" s="208"/>
      <c r="AT147" s="209" t="s">
        <v>134</v>
      </c>
      <c r="AU147" s="209" t="s">
        <v>81</v>
      </c>
      <c r="AV147" s="14" t="s">
        <v>81</v>
      </c>
      <c r="AW147" s="14" t="s">
        <v>33</v>
      </c>
      <c r="AX147" s="14" t="s">
        <v>72</v>
      </c>
      <c r="AY147" s="209" t="s">
        <v>125</v>
      </c>
    </row>
    <row r="148" spans="1:65" s="13" customFormat="1">
      <c r="B148" s="188"/>
      <c r="C148" s="189"/>
      <c r="D148" s="190" t="s">
        <v>134</v>
      </c>
      <c r="E148" s="191" t="s">
        <v>19</v>
      </c>
      <c r="F148" s="192" t="s">
        <v>201</v>
      </c>
      <c r="G148" s="189"/>
      <c r="H148" s="191" t="s">
        <v>19</v>
      </c>
      <c r="I148" s="193"/>
      <c r="J148" s="189"/>
      <c r="K148" s="189"/>
      <c r="L148" s="194"/>
      <c r="M148" s="195"/>
      <c r="N148" s="196"/>
      <c r="O148" s="196"/>
      <c r="P148" s="196"/>
      <c r="Q148" s="196"/>
      <c r="R148" s="196"/>
      <c r="S148" s="196"/>
      <c r="T148" s="197"/>
      <c r="AT148" s="198" t="s">
        <v>134</v>
      </c>
      <c r="AU148" s="198" t="s">
        <v>81</v>
      </c>
      <c r="AV148" s="13" t="s">
        <v>77</v>
      </c>
      <c r="AW148" s="13" t="s">
        <v>33</v>
      </c>
      <c r="AX148" s="13" t="s">
        <v>72</v>
      </c>
      <c r="AY148" s="198" t="s">
        <v>125</v>
      </c>
    </row>
    <row r="149" spans="1:65" s="14" customFormat="1">
      <c r="B149" s="199"/>
      <c r="C149" s="200"/>
      <c r="D149" s="190" t="s">
        <v>134</v>
      </c>
      <c r="E149" s="201" t="s">
        <v>19</v>
      </c>
      <c r="F149" s="202" t="s">
        <v>202</v>
      </c>
      <c r="G149" s="200"/>
      <c r="H149" s="203">
        <v>1.1200000000000001</v>
      </c>
      <c r="I149" s="204"/>
      <c r="J149" s="200"/>
      <c r="K149" s="200"/>
      <c r="L149" s="205"/>
      <c r="M149" s="206"/>
      <c r="N149" s="207"/>
      <c r="O149" s="207"/>
      <c r="P149" s="207"/>
      <c r="Q149" s="207"/>
      <c r="R149" s="207"/>
      <c r="S149" s="207"/>
      <c r="T149" s="208"/>
      <c r="AT149" s="209" t="s">
        <v>134</v>
      </c>
      <c r="AU149" s="209" t="s">
        <v>81</v>
      </c>
      <c r="AV149" s="14" t="s">
        <v>81</v>
      </c>
      <c r="AW149" s="14" t="s">
        <v>33</v>
      </c>
      <c r="AX149" s="14" t="s">
        <v>72</v>
      </c>
      <c r="AY149" s="209" t="s">
        <v>125</v>
      </c>
    </row>
    <row r="150" spans="1:65" s="13" customFormat="1">
      <c r="B150" s="188"/>
      <c r="C150" s="189"/>
      <c r="D150" s="190" t="s">
        <v>134</v>
      </c>
      <c r="E150" s="191" t="s">
        <v>19</v>
      </c>
      <c r="F150" s="192" t="s">
        <v>203</v>
      </c>
      <c r="G150" s="189"/>
      <c r="H150" s="191" t="s">
        <v>19</v>
      </c>
      <c r="I150" s="193"/>
      <c r="J150" s="189"/>
      <c r="K150" s="189"/>
      <c r="L150" s="194"/>
      <c r="M150" s="195"/>
      <c r="N150" s="196"/>
      <c r="O150" s="196"/>
      <c r="P150" s="196"/>
      <c r="Q150" s="196"/>
      <c r="R150" s="196"/>
      <c r="S150" s="196"/>
      <c r="T150" s="197"/>
      <c r="AT150" s="198" t="s">
        <v>134</v>
      </c>
      <c r="AU150" s="198" t="s">
        <v>81</v>
      </c>
      <c r="AV150" s="13" t="s">
        <v>77</v>
      </c>
      <c r="AW150" s="13" t="s">
        <v>33</v>
      </c>
      <c r="AX150" s="13" t="s">
        <v>72</v>
      </c>
      <c r="AY150" s="198" t="s">
        <v>125</v>
      </c>
    </row>
    <row r="151" spans="1:65" s="14" customFormat="1">
      <c r="B151" s="199"/>
      <c r="C151" s="200"/>
      <c r="D151" s="190" t="s">
        <v>134</v>
      </c>
      <c r="E151" s="201" t="s">
        <v>19</v>
      </c>
      <c r="F151" s="202" t="s">
        <v>204</v>
      </c>
      <c r="G151" s="200"/>
      <c r="H151" s="203">
        <v>3.202</v>
      </c>
      <c r="I151" s="204"/>
      <c r="J151" s="200"/>
      <c r="K151" s="200"/>
      <c r="L151" s="205"/>
      <c r="M151" s="206"/>
      <c r="N151" s="207"/>
      <c r="O151" s="207"/>
      <c r="P151" s="207"/>
      <c r="Q151" s="207"/>
      <c r="R151" s="207"/>
      <c r="S151" s="207"/>
      <c r="T151" s="208"/>
      <c r="AT151" s="209" t="s">
        <v>134</v>
      </c>
      <c r="AU151" s="209" t="s">
        <v>81</v>
      </c>
      <c r="AV151" s="14" t="s">
        <v>81</v>
      </c>
      <c r="AW151" s="14" t="s">
        <v>33</v>
      </c>
      <c r="AX151" s="14" t="s">
        <v>72</v>
      </c>
      <c r="AY151" s="209" t="s">
        <v>125</v>
      </c>
    </row>
    <row r="152" spans="1:65" s="16" customFormat="1">
      <c r="B152" s="221"/>
      <c r="C152" s="222"/>
      <c r="D152" s="190" t="s">
        <v>134</v>
      </c>
      <c r="E152" s="223" t="s">
        <v>19</v>
      </c>
      <c r="F152" s="224" t="s">
        <v>190</v>
      </c>
      <c r="G152" s="222"/>
      <c r="H152" s="225">
        <v>4.6420000000000003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134</v>
      </c>
      <c r="AU152" s="231" t="s">
        <v>81</v>
      </c>
      <c r="AV152" s="16" t="s">
        <v>140</v>
      </c>
      <c r="AW152" s="16" t="s">
        <v>33</v>
      </c>
      <c r="AX152" s="16" t="s">
        <v>72</v>
      </c>
      <c r="AY152" s="231" t="s">
        <v>125</v>
      </c>
    </row>
    <row r="153" spans="1:65" s="15" customFormat="1">
      <c r="B153" s="210"/>
      <c r="C153" s="211"/>
      <c r="D153" s="190" t="s">
        <v>134</v>
      </c>
      <c r="E153" s="212" t="s">
        <v>19</v>
      </c>
      <c r="F153" s="213" t="s">
        <v>148</v>
      </c>
      <c r="G153" s="211"/>
      <c r="H153" s="214">
        <v>16.520000000000003</v>
      </c>
      <c r="I153" s="215"/>
      <c r="J153" s="211"/>
      <c r="K153" s="211"/>
      <c r="L153" s="216"/>
      <c r="M153" s="217"/>
      <c r="N153" s="218"/>
      <c r="O153" s="218"/>
      <c r="P153" s="218"/>
      <c r="Q153" s="218"/>
      <c r="R153" s="218"/>
      <c r="S153" s="218"/>
      <c r="T153" s="219"/>
      <c r="AT153" s="220" t="s">
        <v>134</v>
      </c>
      <c r="AU153" s="220" t="s">
        <v>81</v>
      </c>
      <c r="AV153" s="15" t="s">
        <v>132</v>
      </c>
      <c r="AW153" s="15" t="s">
        <v>33</v>
      </c>
      <c r="AX153" s="15" t="s">
        <v>77</v>
      </c>
      <c r="AY153" s="220" t="s">
        <v>125</v>
      </c>
    </row>
    <row r="154" spans="1:65" s="2" customFormat="1" ht="16.5" customHeight="1">
      <c r="A154" s="36"/>
      <c r="B154" s="37"/>
      <c r="C154" s="175" t="s">
        <v>205</v>
      </c>
      <c r="D154" s="175" t="s">
        <v>127</v>
      </c>
      <c r="E154" s="176" t="s">
        <v>206</v>
      </c>
      <c r="F154" s="177" t="s">
        <v>207</v>
      </c>
      <c r="G154" s="178" t="s">
        <v>151</v>
      </c>
      <c r="H154" s="179">
        <v>9.5069999999999997</v>
      </c>
      <c r="I154" s="180"/>
      <c r="J154" s="181">
        <f>ROUND(I154*H154,2)</f>
        <v>0</v>
      </c>
      <c r="K154" s="177" t="s">
        <v>131</v>
      </c>
      <c r="L154" s="41"/>
      <c r="M154" s="182" t="s">
        <v>19</v>
      </c>
      <c r="N154" s="183" t="s">
        <v>43</v>
      </c>
      <c r="O154" s="66"/>
      <c r="P154" s="184">
        <f>O154*H154</f>
        <v>0</v>
      </c>
      <c r="Q154" s="184">
        <v>0</v>
      </c>
      <c r="R154" s="184">
        <f>Q154*H154</f>
        <v>0</v>
      </c>
      <c r="S154" s="184">
        <v>0</v>
      </c>
      <c r="T154" s="185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6" t="s">
        <v>132</v>
      </c>
      <c r="AT154" s="186" t="s">
        <v>127</v>
      </c>
      <c r="AU154" s="186" t="s">
        <v>81</v>
      </c>
      <c r="AY154" s="19" t="s">
        <v>125</v>
      </c>
      <c r="BE154" s="187">
        <f>IF(N154="základní",J154,0)</f>
        <v>0</v>
      </c>
      <c r="BF154" s="187">
        <f>IF(N154="snížená",J154,0)</f>
        <v>0</v>
      </c>
      <c r="BG154" s="187">
        <f>IF(N154="zákl. přenesená",J154,0)</f>
        <v>0</v>
      </c>
      <c r="BH154" s="187">
        <f>IF(N154="sníž. přenesená",J154,0)</f>
        <v>0</v>
      </c>
      <c r="BI154" s="187">
        <f>IF(N154="nulová",J154,0)</f>
        <v>0</v>
      </c>
      <c r="BJ154" s="19" t="s">
        <v>77</v>
      </c>
      <c r="BK154" s="187">
        <f>ROUND(I154*H154,2)</f>
        <v>0</v>
      </c>
      <c r="BL154" s="19" t="s">
        <v>132</v>
      </c>
      <c r="BM154" s="186" t="s">
        <v>208</v>
      </c>
    </row>
    <row r="155" spans="1:65" s="13" customFormat="1">
      <c r="B155" s="188"/>
      <c r="C155" s="189"/>
      <c r="D155" s="190" t="s">
        <v>134</v>
      </c>
      <c r="E155" s="191" t="s">
        <v>19</v>
      </c>
      <c r="F155" s="192" t="s">
        <v>209</v>
      </c>
      <c r="G155" s="189"/>
      <c r="H155" s="191" t="s">
        <v>19</v>
      </c>
      <c r="I155" s="193"/>
      <c r="J155" s="189"/>
      <c r="K155" s="189"/>
      <c r="L155" s="194"/>
      <c r="M155" s="195"/>
      <c r="N155" s="196"/>
      <c r="O155" s="196"/>
      <c r="P155" s="196"/>
      <c r="Q155" s="196"/>
      <c r="R155" s="196"/>
      <c r="S155" s="196"/>
      <c r="T155" s="197"/>
      <c r="AT155" s="198" t="s">
        <v>134</v>
      </c>
      <c r="AU155" s="198" t="s">
        <v>81</v>
      </c>
      <c r="AV155" s="13" t="s">
        <v>77</v>
      </c>
      <c r="AW155" s="13" t="s">
        <v>33</v>
      </c>
      <c r="AX155" s="13" t="s">
        <v>72</v>
      </c>
      <c r="AY155" s="198" t="s">
        <v>125</v>
      </c>
    </row>
    <row r="156" spans="1:65" s="14" customFormat="1">
      <c r="B156" s="199"/>
      <c r="C156" s="200"/>
      <c r="D156" s="190" t="s">
        <v>134</v>
      </c>
      <c r="E156" s="201" t="s">
        <v>19</v>
      </c>
      <c r="F156" s="202" t="s">
        <v>210</v>
      </c>
      <c r="G156" s="200"/>
      <c r="H156" s="203">
        <v>9.3490000000000002</v>
      </c>
      <c r="I156" s="204"/>
      <c r="J156" s="200"/>
      <c r="K156" s="200"/>
      <c r="L156" s="205"/>
      <c r="M156" s="206"/>
      <c r="N156" s="207"/>
      <c r="O156" s="207"/>
      <c r="P156" s="207"/>
      <c r="Q156" s="207"/>
      <c r="R156" s="207"/>
      <c r="S156" s="207"/>
      <c r="T156" s="208"/>
      <c r="AT156" s="209" t="s">
        <v>134</v>
      </c>
      <c r="AU156" s="209" t="s">
        <v>81</v>
      </c>
      <c r="AV156" s="14" t="s">
        <v>81</v>
      </c>
      <c r="AW156" s="14" t="s">
        <v>33</v>
      </c>
      <c r="AX156" s="14" t="s">
        <v>72</v>
      </c>
      <c r="AY156" s="209" t="s">
        <v>125</v>
      </c>
    </row>
    <row r="157" spans="1:65" s="13" customFormat="1">
      <c r="B157" s="188"/>
      <c r="C157" s="189"/>
      <c r="D157" s="190" t="s">
        <v>134</v>
      </c>
      <c r="E157" s="191" t="s">
        <v>19</v>
      </c>
      <c r="F157" s="192" t="s">
        <v>211</v>
      </c>
      <c r="G157" s="189"/>
      <c r="H157" s="191" t="s">
        <v>19</v>
      </c>
      <c r="I157" s="193"/>
      <c r="J157" s="189"/>
      <c r="K157" s="189"/>
      <c r="L157" s="194"/>
      <c r="M157" s="195"/>
      <c r="N157" s="196"/>
      <c r="O157" s="196"/>
      <c r="P157" s="196"/>
      <c r="Q157" s="196"/>
      <c r="R157" s="196"/>
      <c r="S157" s="196"/>
      <c r="T157" s="197"/>
      <c r="AT157" s="198" t="s">
        <v>134</v>
      </c>
      <c r="AU157" s="198" t="s">
        <v>81</v>
      </c>
      <c r="AV157" s="13" t="s">
        <v>77</v>
      </c>
      <c r="AW157" s="13" t="s">
        <v>33</v>
      </c>
      <c r="AX157" s="13" t="s">
        <v>72</v>
      </c>
      <c r="AY157" s="198" t="s">
        <v>125</v>
      </c>
    </row>
    <row r="158" spans="1:65" s="14" customFormat="1">
      <c r="B158" s="199"/>
      <c r="C158" s="200"/>
      <c r="D158" s="190" t="s">
        <v>134</v>
      </c>
      <c r="E158" s="201" t="s">
        <v>19</v>
      </c>
      <c r="F158" s="202" t="s">
        <v>212</v>
      </c>
      <c r="G158" s="200"/>
      <c r="H158" s="203">
        <v>0.158</v>
      </c>
      <c r="I158" s="204"/>
      <c r="J158" s="200"/>
      <c r="K158" s="200"/>
      <c r="L158" s="205"/>
      <c r="M158" s="206"/>
      <c r="N158" s="207"/>
      <c r="O158" s="207"/>
      <c r="P158" s="207"/>
      <c r="Q158" s="207"/>
      <c r="R158" s="207"/>
      <c r="S158" s="207"/>
      <c r="T158" s="208"/>
      <c r="AT158" s="209" t="s">
        <v>134</v>
      </c>
      <c r="AU158" s="209" t="s">
        <v>81</v>
      </c>
      <c r="AV158" s="14" t="s">
        <v>81</v>
      </c>
      <c r="AW158" s="14" t="s">
        <v>33</v>
      </c>
      <c r="AX158" s="14" t="s">
        <v>72</v>
      </c>
      <c r="AY158" s="209" t="s">
        <v>125</v>
      </c>
    </row>
    <row r="159" spans="1:65" s="15" customFormat="1">
      <c r="B159" s="210"/>
      <c r="C159" s="211"/>
      <c r="D159" s="190" t="s">
        <v>134</v>
      </c>
      <c r="E159" s="212" t="s">
        <v>19</v>
      </c>
      <c r="F159" s="213" t="s">
        <v>148</v>
      </c>
      <c r="G159" s="211"/>
      <c r="H159" s="214">
        <v>9.5069999999999997</v>
      </c>
      <c r="I159" s="215"/>
      <c r="J159" s="211"/>
      <c r="K159" s="211"/>
      <c r="L159" s="216"/>
      <c r="M159" s="217"/>
      <c r="N159" s="218"/>
      <c r="O159" s="218"/>
      <c r="P159" s="218"/>
      <c r="Q159" s="218"/>
      <c r="R159" s="218"/>
      <c r="S159" s="218"/>
      <c r="T159" s="219"/>
      <c r="AT159" s="220" t="s">
        <v>134</v>
      </c>
      <c r="AU159" s="220" t="s">
        <v>81</v>
      </c>
      <c r="AV159" s="15" t="s">
        <v>132</v>
      </c>
      <c r="AW159" s="15" t="s">
        <v>33</v>
      </c>
      <c r="AX159" s="15" t="s">
        <v>77</v>
      </c>
      <c r="AY159" s="220" t="s">
        <v>125</v>
      </c>
    </row>
    <row r="160" spans="1:65" s="2" customFormat="1" ht="33" customHeight="1">
      <c r="A160" s="36"/>
      <c r="B160" s="37"/>
      <c r="C160" s="175" t="s">
        <v>213</v>
      </c>
      <c r="D160" s="175" t="s">
        <v>127</v>
      </c>
      <c r="E160" s="176" t="s">
        <v>214</v>
      </c>
      <c r="F160" s="177" t="s">
        <v>215</v>
      </c>
      <c r="G160" s="178" t="s">
        <v>151</v>
      </c>
      <c r="H160" s="179">
        <v>1.1200000000000001</v>
      </c>
      <c r="I160" s="180"/>
      <c r="J160" s="181">
        <f>ROUND(I160*H160,2)</f>
        <v>0</v>
      </c>
      <c r="K160" s="177" t="s">
        <v>131</v>
      </c>
      <c r="L160" s="41"/>
      <c r="M160" s="182" t="s">
        <v>19</v>
      </c>
      <c r="N160" s="183" t="s">
        <v>43</v>
      </c>
      <c r="O160" s="66"/>
      <c r="P160" s="184">
        <f>O160*H160</f>
        <v>0</v>
      </c>
      <c r="Q160" s="184">
        <v>0</v>
      </c>
      <c r="R160" s="184">
        <f>Q160*H160</f>
        <v>0</v>
      </c>
      <c r="S160" s="184">
        <v>0</v>
      </c>
      <c r="T160" s="185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86" t="s">
        <v>132</v>
      </c>
      <c r="AT160" s="186" t="s">
        <v>127</v>
      </c>
      <c r="AU160" s="186" t="s">
        <v>81</v>
      </c>
      <c r="AY160" s="19" t="s">
        <v>125</v>
      </c>
      <c r="BE160" s="187">
        <f>IF(N160="základní",J160,0)</f>
        <v>0</v>
      </c>
      <c r="BF160" s="187">
        <f>IF(N160="snížená",J160,0)</f>
        <v>0</v>
      </c>
      <c r="BG160" s="187">
        <f>IF(N160="zákl. přenesená",J160,0)</f>
        <v>0</v>
      </c>
      <c r="BH160" s="187">
        <f>IF(N160="sníž. přenesená",J160,0)</f>
        <v>0</v>
      </c>
      <c r="BI160" s="187">
        <f>IF(N160="nulová",J160,0)</f>
        <v>0</v>
      </c>
      <c r="BJ160" s="19" t="s">
        <v>77</v>
      </c>
      <c r="BK160" s="187">
        <f>ROUND(I160*H160,2)</f>
        <v>0</v>
      </c>
      <c r="BL160" s="19" t="s">
        <v>132</v>
      </c>
      <c r="BM160" s="186" t="s">
        <v>216</v>
      </c>
    </row>
    <row r="161" spans="1:65" s="13" customFormat="1">
      <c r="B161" s="188"/>
      <c r="C161" s="189"/>
      <c r="D161" s="190" t="s">
        <v>134</v>
      </c>
      <c r="E161" s="191" t="s">
        <v>19</v>
      </c>
      <c r="F161" s="192" t="s">
        <v>153</v>
      </c>
      <c r="G161" s="189"/>
      <c r="H161" s="191" t="s">
        <v>19</v>
      </c>
      <c r="I161" s="193"/>
      <c r="J161" s="189"/>
      <c r="K161" s="189"/>
      <c r="L161" s="194"/>
      <c r="M161" s="195"/>
      <c r="N161" s="196"/>
      <c r="O161" s="196"/>
      <c r="P161" s="196"/>
      <c r="Q161" s="196"/>
      <c r="R161" s="196"/>
      <c r="S161" s="196"/>
      <c r="T161" s="197"/>
      <c r="AT161" s="198" t="s">
        <v>134</v>
      </c>
      <c r="AU161" s="198" t="s">
        <v>81</v>
      </c>
      <c r="AV161" s="13" t="s">
        <v>77</v>
      </c>
      <c r="AW161" s="13" t="s">
        <v>33</v>
      </c>
      <c r="AX161" s="13" t="s">
        <v>72</v>
      </c>
      <c r="AY161" s="198" t="s">
        <v>125</v>
      </c>
    </row>
    <row r="162" spans="1:65" s="14" customFormat="1">
      <c r="B162" s="199"/>
      <c r="C162" s="200"/>
      <c r="D162" s="190" t="s">
        <v>134</v>
      </c>
      <c r="E162" s="201" t="s">
        <v>19</v>
      </c>
      <c r="F162" s="202" t="s">
        <v>217</v>
      </c>
      <c r="G162" s="200"/>
      <c r="H162" s="203">
        <v>1.1200000000000001</v>
      </c>
      <c r="I162" s="204"/>
      <c r="J162" s="200"/>
      <c r="K162" s="200"/>
      <c r="L162" s="205"/>
      <c r="M162" s="206"/>
      <c r="N162" s="207"/>
      <c r="O162" s="207"/>
      <c r="P162" s="207"/>
      <c r="Q162" s="207"/>
      <c r="R162" s="207"/>
      <c r="S162" s="207"/>
      <c r="T162" s="208"/>
      <c r="AT162" s="209" t="s">
        <v>134</v>
      </c>
      <c r="AU162" s="209" t="s">
        <v>81</v>
      </c>
      <c r="AV162" s="14" t="s">
        <v>81</v>
      </c>
      <c r="AW162" s="14" t="s">
        <v>33</v>
      </c>
      <c r="AX162" s="14" t="s">
        <v>77</v>
      </c>
      <c r="AY162" s="209" t="s">
        <v>125</v>
      </c>
    </row>
    <row r="163" spans="1:65" s="2" customFormat="1" ht="16.5" customHeight="1">
      <c r="A163" s="36"/>
      <c r="B163" s="37"/>
      <c r="C163" s="232" t="s">
        <v>218</v>
      </c>
      <c r="D163" s="232" t="s">
        <v>219</v>
      </c>
      <c r="E163" s="233" t="s">
        <v>220</v>
      </c>
      <c r="F163" s="234" t="s">
        <v>221</v>
      </c>
      <c r="G163" s="235" t="s">
        <v>222</v>
      </c>
      <c r="H163" s="236">
        <v>2.2400000000000002</v>
      </c>
      <c r="I163" s="237"/>
      <c r="J163" s="238">
        <f>ROUND(I163*H163,2)</f>
        <v>0</v>
      </c>
      <c r="K163" s="234" t="s">
        <v>131</v>
      </c>
      <c r="L163" s="239"/>
      <c r="M163" s="240" t="s">
        <v>19</v>
      </c>
      <c r="N163" s="241" t="s">
        <v>43</v>
      </c>
      <c r="O163" s="66"/>
      <c r="P163" s="184">
        <f>O163*H163</f>
        <v>0</v>
      </c>
      <c r="Q163" s="184">
        <v>1</v>
      </c>
      <c r="R163" s="184">
        <f>Q163*H163</f>
        <v>2.2400000000000002</v>
      </c>
      <c r="S163" s="184">
        <v>0</v>
      </c>
      <c r="T163" s="185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86" t="s">
        <v>180</v>
      </c>
      <c r="AT163" s="186" t="s">
        <v>219</v>
      </c>
      <c r="AU163" s="186" t="s">
        <v>81</v>
      </c>
      <c r="AY163" s="19" t="s">
        <v>125</v>
      </c>
      <c r="BE163" s="187">
        <f>IF(N163="základní",J163,0)</f>
        <v>0</v>
      </c>
      <c r="BF163" s="187">
        <f>IF(N163="snížená",J163,0)</f>
        <v>0</v>
      </c>
      <c r="BG163" s="187">
        <f>IF(N163="zákl. přenesená",J163,0)</f>
        <v>0</v>
      </c>
      <c r="BH163" s="187">
        <f>IF(N163="sníž. přenesená",J163,0)</f>
        <v>0</v>
      </c>
      <c r="BI163" s="187">
        <f>IF(N163="nulová",J163,0)</f>
        <v>0</v>
      </c>
      <c r="BJ163" s="19" t="s">
        <v>77</v>
      </c>
      <c r="BK163" s="187">
        <f>ROUND(I163*H163,2)</f>
        <v>0</v>
      </c>
      <c r="BL163" s="19" t="s">
        <v>132</v>
      </c>
      <c r="BM163" s="186" t="s">
        <v>223</v>
      </c>
    </row>
    <row r="164" spans="1:65" s="14" customFormat="1">
      <c r="B164" s="199"/>
      <c r="C164" s="200"/>
      <c r="D164" s="190" t="s">
        <v>134</v>
      </c>
      <c r="E164" s="201" t="s">
        <v>19</v>
      </c>
      <c r="F164" s="202" t="s">
        <v>224</v>
      </c>
      <c r="G164" s="200"/>
      <c r="H164" s="203">
        <v>2.2400000000000002</v>
      </c>
      <c r="I164" s="204"/>
      <c r="J164" s="200"/>
      <c r="K164" s="200"/>
      <c r="L164" s="205"/>
      <c r="M164" s="206"/>
      <c r="N164" s="207"/>
      <c r="O164" s="207"/>
      <c r="P164" s="207"/>
      <c r="Q164" s="207"/>
      <c r="R164" s="207"/>
      <c r="S164" s="207"/>
      <c r="T164" s="208"/>
      <c r="AT164" s="209" t="s">
        <v>134</v>
      </c>
      <c r="AU164" s="209" t="s">
        <v>81</v>
      </c>
      <c r="AV164" s="14" t="s">
        <v>81</v>
      </c>
      <c r="AW164" s="14" t="s">
        <v>33</v>
      </c>
      <c r="AX164" s="14" t="s">
        <v>77</v>
      </c>
      <c r="AY164" s="209" t="s">
        <v>125</v>
      </c>
    </row>
    <row r="165" spans="1:65" s="2" customFormat="1" ht="24">
      <c r="A165" s="36"/>
      <c r="B165" s="37"/>
      <c r="C165" s="175" t="s">
        <v>225</v>
      </c>
      <c r="D165" s="175" t="s">
        <v>127</v>
      </c>
      <c r="E165" s="176" t="s">
        <v>226</v>
      </c>
      <c r="F165" s="177" t="s">
        <v>227</v>
      </c>
      <c r="G165" s="178" t="s">
        <v>228</v>
      </c>
      <c r="H165" s="179">
        <v>110.133</v>
      </c>
      <c r="I165" s="180"/>
      <c r="J165" s="181">
        <f>ROUND(I165*H165,2)</f>
        <v>0</v>
      </c>
      <c r="K165" s="177" t="s">
        <v>131</v>
      </c>
      <c r="L165" s="41"/>
      <c r="M165" s="182" t="s">
        <v>19</v>
      </c>
      <c r="N165" s="183" t="s">
        <v>43</v>
      </c>
      <c r="O165" s="66"/>
      <c r="P165" s="184">
        <f>O165*H165</f>
        <v>0</v>
      </c>
      <c r="Q165" s="184">
        <v>0</v>
      </c>
      <c r="R165" s="184">
        <f>Q165*H165</f>
        <v>0</v>
      </c>
      <c r="S165" s="184">
        <v>0</v>
      </c>
      <c r="T165" s="185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86" t="s">
        <v>132</v>
      </c>
      <c r="AT165" s="186" t="s">
        <v>127</v>
      </c>
      <c r="AU165" s="186" t="s">
        <v>81</v>
      </c>
      <c r="AY165" s="19" t="s">
        <v>125</v>
      </c>
      <c r="BE165" s="187">
        <f>IF(N165="základní",J165,0)</f>
        <v>0</v>
      </c>
      <c r="BF165" s="187">
        <f>IF(N165="snížená",J165,0)</f>
        <v>0</v>
      </c>
      <c r="BG165" s="187">
        <f>IF(N165="zákl. přenesená",J165,0)</f>
        <v>0</v>
      </c>
      <c r="BH165" s="187">
        <f>IF(N165="sníž. přenesená",J165,0)</f>
        <v>0</v>
      </c>
      <c r="BI165" s="187">
        <f>IF(N165="nulová",J165,0)</f>
        <v>0</v>
      </c>
      <c r="BJ165" s="19" t="s">
        <v>77</v>
      </c>
      <c r="BK165" s="187">
        <f>ROUND(I165*H165,2)</f>
        <v>0</v>
      </c>
      <c r="BL165" s="19" t="s">
        <v>132</v>
      </c>
      <c r="BM165" s="186" t="s">
        <v>229</v>
      </c>
    </row>
    <row r="166" spans="1:65" s="13" customFormat="1">
      <c r="B166" s="188"/>
      <c r="C166" s="189"/>
      <c r="D166" s="190" t="s">
        <v>134</v>
      </c>
      <c r="E166" s="191" t="s">
        <v>19</v>
      </c>
      <c r="F166" s="192" t="s">
        <v>230</v>
      </c>
      <c r="G166" s="189"/>
      <c r="H166" s="191" t="s">
        <v>19</v>
      </c>
      <c r="I166" s="193"/>
      <c r="J166" s="189"/>
      <c r="K166" s="189"/>
      <c r="L166" s="194"/>
      <c r="M166" s="195"/>
      <c r="N166" s="196"/>
      <c r="O166" s="196"/>
      <c r="P166" s="196"/>
      <c r="Q166" s="196"/>
      <c r="R166" s="196"/>
      <c r="S166" s="196"/>
      <c r="T166" s="197"/>
      <c r="AT166" s="198" t="s">
        <v>134</v>
      </c>
      <c r="AU166" s="198" t="s">
        <v>81</v>
      </c>
      <c r="AV166" s="13" t="s">
        <v>77</v>
      </c>
      <c r="AW166" s="13" t="s">
        <v>33</v>
      </c>
      <c r="AX166" s="13" t="s">
        <v>72</v>
      </c>
      <c r="AY166" s="198" t="s">
        <v>125</v>
      </c>
    </row>
    <row r="167" spans="1:65" s="14" customFormat="1">
      <c r="B167" s="199"/>
      <c r="C167" s="200"/>
      <c r="D167" s="190" t="s">
        <v>134</v>
      </c>
      <c r="E167" s="201" t="s">
        <v>19</v>
      </c>
      <c r="F167" s="202" t="s">
        <v>231</v>
      </c>
      <c r="G167" s="200"/>
      <c r="H167" s="203">
        <v>110.133</v>
      </c>
      <c r="I167" s="204"/>
      <c r="J167" s="200"/>
      <c r="K167" s="200"/>
      <c r="L167" s="205"/>
      <c r="M167" s="206"/>
      <c r="N167" s="207"/>
      <c r="O167" s="207"/>
      <c r="P167" s="207"/>
      <c r="Q167" s="207"/>
      <c r="R167" s="207"/>
      <c r="S167" s="207"/>
      <c r="T167" s="208"/>
      <c r="AT167" s="209" t="s">
        <v>134</v>
      </c>
      <c r="AU167" s="209" t="s">
        <v>81</v>
      </c>
      <c r="AV167" s="14" t="s">
        <v>81</v>
      </c>
      <c r="AW167" s="14" t="s">
        <v>33</v>
      </c>
      <c r="AX167" s="14" t="s">
        <v>77</v>
      </c>
      <c r="AY167" s="209" t="s">
        <v>125</v>
      </c>
    </row>
    <row r="168" spans="1:65" s="2" customFormat="1" ht="16.5" customHeight="1">
      <c r="A168" s="36"/>
      <c r="B168" s="37"/>
      <c r="C168" s="232" t="s">
        <v>232</v>
      </c>
      <c r="D168" s="232" t="s">
        <v>219</v>
      </c>
      <c r="E168" s="233" t="s">
        <v>233</v>
      </c>
      <c r="F168" s="234" t="s">
        <v>234</v>
      </c>
      <c r="G168" s="235" t="s">
        <v>235</v>
      </c>
      <c r="H168" s="236">
        <v>2.7530000000000001</v>
      </c>
      <c r="I168" s="237"/>
      <c r="J168" s="238">
        <f>ROUND(I168*H168,2)</f>
        <v>0</v>
      </c>
      <c r="K168" s="234" t="s">
        <v>131</v>
      </c>
      <c r="L168" s="239"/>
      <c r="M168" s="240" t="s">
        <v>19</v>
      </c>
      <c r="N168" s="241" t="s">
        <v>43</v>
      </c>
      <c r="O168" s="66"/>
      <c r="P168" s="184">
        <f>O168*H168</f>
        <v>0</v>
      </c>
      <c r="Q168" s="184">
        <v>1E-3</v>
      </c>
      <c r="R168" s="184">
        <f>Q168*H168</f>
        <v>2.7530000000000002E-3</v>
      </c>
      <c r="S168" s="184">
        <v>0</v>
      </c>
      <c r="T168" s="185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6" t="s">
        <v>180</v>
      </c>
      <c r="AT168" s="186" t="s">
        <v>219</v>
      </c>
      <c r="AU168" s="186" t="s">
        <v>81</v>
      </c>
      <c r="AY168" s="19" t="s">
        <v>125</v>
      </c>
      <c r="BE168" s="187">
        <f>IF(N168="základní",J168,0)</f>
        <v>0</v>
      </c>
      <c r="BF168" s="187">
        <f>IF(N168="snížená",J168,0)</f>
        <v>0</v>
      </c>
      <c r="BG168" s="187">
        <f>IF(N168="zákl. přenesená",J168,0)</f>
        <v>0</v>
      </c>
      <c r="BH168" s="187">
        <f>IF(N168="sníž. přenesená",J168,0)</f>
        <v>0</v>
      </c>
      <c r="BI168" s="187">
        <f>IF(N168="nulová",J168,0)</f>
        <v>0</v>
      </c>
      <c r="BJ168" s="19" t="s">
        <v>77</v>
      </c>
      <c r="BK168" s="187">
        <f>ROUND(I168*H168,2)</f>
        <v>0</v>
      </c>
      <c r="BL168" s="19" t="s">
        <v>132</v>
      </c>
      <c r="BM168" s="186" t="s">
        <v>236</v>
      </c>
    </row>
    <row r="169" spans="1:65" s="14" customFormat="1">
      <c r="B169" s="199"/>
      <c r="C169" s="200"/>
      <c r="D169" s="190" t="s">
        <v>134</v>
      </c>
      <c r="E169" s="200"/>
      <c r="F169" s="202" t="s">
        <v>237</v>
      </c>
      <c r="G169" s="200"/>
      <c r="H169" s="203">
        <v>2.7530000000000001</v>
      </c>
      <c r="I169" s="204"/>
      <c r="J169" s="200"/>
      <c r="K169" s="200"/>
      <c r="L169" s="205"/>
      <c r="M169" s="206"/>
      <c r="N169" s="207"/>
      <c r="O169" s="207"/>
      <c r="P169" s="207"/>
      <c r="Q169" s="207"/>
      <c r="R169" s="207"/>
      <c r="S169" s="207"/>
      <c r="T169" s="208"/>
      <c r="AT169" s="209" t="s">
        <v>134</v>
      </c>
      <c r="AU169" s="209" t="s">
        <v>81</v>
      </c>
      <c r="AV169" s="14" t="s">
        <v>81</v>
      </c>
      <c r="AW169" s="14" t="s">
        <v>4</v>
      </c>
      <c r="AX169" s="14" t="s">
        <v>77</v>
      </c>
      <c r="AY169" s="209" t="s">
        <v>125</v>
      </c>
    </row>
    <row r="170" spans="1:65" s="2" customFormat="1" ht="21.75" customHeight="1">
      <c r="A170" s="36"/>
      <c r="B170" s="37"/>
      <c r="C170" s="175" t="s">
        <v>8</v>
      </c>
      <c r="D170" s="175" t="s">
        <v>127</v>
      </c>
      <c r="E170" s="176" t="s">
        <v>238</v>
      </c>
      <c r="F170" s="177" t="s">
        <v>239</v>
      </c>
      <c r="G170" s="178" t="s">
        <v>228</v>
      </c>
      <c r="H170" s="179">
        <v>11.242000000000001</v>
      </c>
      <c r="I170" s="180"/>
      <c r="J170" s="181">
        <f>ROUND(I170*H170,2)</f>
        <v>0</v>
      </c>
      <c r="K170" s="177" t="s">
        <v>131</v>
      </c>
      <c r="L170" s="41"/>
      <c r="M170" s="182" t="s">
        <v>19</v>
      </c>
      <c r="N170" s="183" t="s">
        <v>43</v>
      </c>
      <c r="O170" s="66"/>
      <c r="P170" s="184">
        <f>O170*H170</f>
        <v>0</v>
      </c>
      <c r="Q170" s="184">
        <v>0</v>
      </c>
      <c r="R170" s="184">
        <f>Q170*H170</f>
        <v>0</v>
      </c>
      <c r="S170" s="184">
        <v>0</v>
      </c>
      <c r="T170" s="185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86" t="s">
        <v>132</v>
      </c>
      <c r="AT170" s="186" t="s">
        <v>127</v>
      </c>
      <c r="AU170" s="186" t="s">
        <v>81</v>
      </c>
      <c r="AY170" s="19" t="s">
        <v>125</v>
      </c>
      <c r="BE170" s="187">
        <f>IF(N170="základní",J170,0)</f>
        <v>0</v>
      </c>
      <c r="BF170" s="187">
        <f>IF(N170="snížená",J170,0)</f>
        <v>0</v>
      </c>
      <c r="BG170" s="187">
        <f>IF(N170="zákl. přenesená",J170,0)</f>
        <v>0</v>
      </c>
      <c r="BH170" s="187">
        <f>IF(N170="sníž. přenesená",J170,0)</f>
        <v>0</v>
      </c>
      <c r="BI170" s="187">
        <f>IF(N170="nulová",J170,0)</f>
        <v>0</v>
      </c>
      <c r="BJ170" s="19" t="s">
        <v>77</v>
      </c>
      <c r="BK170" s="187">
        <f>ROUND(I170*H170,2)</f>
        <v>0</v>
      </c>
      <c r="BL170" s="19" t="s">
        <v>132</v>
      </c>
      <c r="BM170" s="186" t="s">
        <v>240</v>
      </c>
    </row>
    <row r="171" spans="1:65" s="13" customFormat="1">
      <c r="B171" s="188"/>
      <c r="C171" s="189"/>
      <c r="D171" s="190" t="s">
        <v>134</v>
      </c>
      <c r="E171" s="191" t="s">
        <v>19</v>
      </c>
      <c r="F171" s="192" t="s">
        <v>241</v>
      </c>
      <c r="G171" s="189"/>
      <c r="H171" s="191" t="s">
        <v>19</v>
      </c>
      <c r="I171" s="193"/>
      <c r="J171" s="189"/>
      <c r="K171" s="189"/>
      <c r="L171" s="194"/>
      <c r="M171" s="195"/>
      <c r="N171" s="196"/>
      <c r="O171" s="196"/>
      <c r="P171" s="196"/>
      <c r="Q171" s="196"/>
      <c r="R171" s="196"/>
      <c r="S171" s="196"/>
      <c r="T171" s="197"/>
      <c r="AT171" s="198" t="s">
        <v>134</v>
      </c>
      <c r="AU171" s="198" t="s">
        <v>81</v>
      </c>
      <c r="AV171" s="13" t="s">
        <v>77</v>
      </c>
      <c r="AW171" s="13" t="s">
        <v>33</v>
      </c>
      <c r="AX171" s="13" t="s">
        <v>72</v>
      </c>
      <c r="AY171" s="198" t="s">
        <v>125</v>
      </c>
    </row>
    <row r="172" spans="1:65" s="14" customFormat="1">
      <c r="B172" s="199"/>
      <c r="C172" s="200"/>
      <c r="D172" s="190" t="s">
        <v>134</v>
      </c>
      <c r="E172" s="201" t="s">
        <v>19</v>
      </c>
      <c r="F172" s="202" t="s">
        <v>242</v>
      </c>
      <c r="G172" s="200"/>
      <c r="H172" s="203">
        <v>8.0419999999999998</v>
      </c>
      <c r="I172" s="204"/>
      <c r="J172" s="200"/>
      <c r="K172" s="200"/>
      <c r="L172" s="205"/>
      <c r="M172" s="206"/>
      <c r="N172" s="207"/>
      <c r="O172" s="207"/>
      <c r="P172" s="207"/>
      <c r="Q172" s="207"/>
      <c r="R172" s="207"/>
      <c r="S172" s="207"/>
      <c r="T172" s="208"/>
      <c r="AT172" s="209" t="s">
        <v>134</v>
      </c>
      <c r="AU172" s="209" t="s">
        <v>81</v>
      </c>
      <c r="AV172" s="14" t="s">
        <v>81</v>
      </c>
      <c r="AW172" s="14" t="s">
        <v>33</v>
      </c>
      <c r="AX172" s="14" t="s">
        <v>72</v>
      </c>
      <c r="AY172" s="209" t="s">
        <v>125</v>
      </c>
    </row>
    <row r="173" spans="1:65" s="13" customFormat="1">
      <c r="B173" s="188"/>
      <c r="C173" s="189"/>
      <c r="D173" s="190" t="s">
        <v>134</v>
      </c>
      <c r="E173" s="191" t="s">
        <v>19</v>
      </c>
      <c r="F173" s="192" t="s">
        <v>153</v>
      </c>
      <c r="G173" s="189"/>
      <c r="H173" s="191" t="s">
        <v>19</v>
      </c>
      <c r="I173" s="193"/>
      <c r="J173" s="189"/>
      <c r="K173" s="189"/>
      <c r="L173" s="194"/>
      <c r="M173" s="195"/>
      <c r="N173" s="196"/>
      <c r="O173" s="196"/>
      <c r="P173" s="196"/>
      <c r="Q173" s="196"/>
      <c r="R173" s="196"/>
      <c r="S173" s="196"/>
      <c r="T173" s="197"/>
      <c r="AT173" s="198" t="s">
        <v>134</v>
      </c>
      <c r="AU173" s="198" t="s">
        <v>81</v>
      </c>
      <c r="AV173" s="13" t="s">
        <v>77</v>
      </c>
      <c r="AW173" s="13" t="s">
        <v>33</v>
      </c>
      <c r="AX173" s="13" t="s">
        <v>72</v>
      </c>
      <c r="AY173" s="198" t="s">
        <v>125</v>
      </c>
    </row>
    <row r="174" spans="1:65" s="14" customFormat="1">
      <c r="B174" s="199"/>
      <c r="C174" s="200"/>
      <c r="D174" s="190" t="s">
        <v>134</v>
      </c>
      <c r="E174" s="201" t="s">
        <v>19</v>
      </c>
      <c r="F174" s="202" t="s">
        <v>243</v>
      </c>
      <c r="G174" s="200"/>
      <c r="H174" s="203">
        <v>3.2</v>
      </c>
      <c r="I174" s="204"/>
      <c r="J174" s="200"/>
      <c r="K174" s="200"/>
      <c r="L174" s="205"/>
      <c r="M174" s="206"/>
      <c r="N174" s="207"/>
      <c r="O174" s="207"/>
      <c r="P174" s="207"/>
      <c r="Q174" s="207"/>
      <c r="R174" s="207"/>
      <c r="S174" s="207"/>
      <c r="T174" s="208"/>
      <c r="AT174" s="209" t="s">
        <v>134</v>
      </c>
      <c r="AU174" s="209" t="s">
        <v>81</v>
      </c>
      <c r="AV174" s="14" t="s">
        <v>81</v>
      </c>
      <c r="AW174" s="14" t="s">
        <v>33</v>
      </c>
      <c r="AX174" s="14" t="s">
        <v>72</v>
      </c>
      <c r="AY174" s="209" t="s">
        <v>125</v>
      </c>
    </row>
    <row r="175" spans="1:65" s="15" customFormat="1">
      <c r="B175" s="210"/>
      <c r="C175" s="211"/>
      <c r="D175" s="190" t="s">
        <v>134</v>
      </c>
      <c r="E175" s="212" t="s">
        <v>19</v>
      </c>
      <c r="F175" s="213" t="s">
        <v>148</v>
      </c>
      <c r="G175" s="211"/>
      <c r="H175" s="214">
        <v>11.242000000000001</v>
      </c>
      <c r="I175" s="215"/>
      <c r="J175" s="211"/>
      <c r="K175" s="211"/>
      <c r="L175" s="216"/>
      <c r="M175" s="217"/>
      <c r="N175" s="218"/>
      <c r="O175" s="218"/>
      <c r="P175" s="218"/>
      <c r="Q175" s="218"/>
      <c r="R175" s="218"/>
      <c r="S175" s="218"/>
      <c r="T175" s="219"/>
      <c r="AT175" s="220" t="s">
        <v>134</v>
      </c>
      <c r="AU175" s="220" t="s">
        <v>81</v>
      </c>
      <c r="AV175" s="15" t="s">
        <v>132</v>
      </c>
      <c r="AW175" s="15" t="s">
        <v>33</v>
      </c>
      <c r="AX175" s="15" t="s">
        <v>77</v>
      </c>
      <c r="AY175" s="220" t="s">
        <v>125</v>
      </c>
    </row>
    <row r="176" spans="1:65" s="12" customFormat="1" ht="22.9" customHeight="1">
      <c r="B176" s="159"/>
      <c r="C176" s="160"/>
      <c r="D176" s="161" t="s">
        <v>71</v>
      </c>
      <c r="E176" s="173" t="s">
        <v>81</v>
      </c>
      <c r="F176" s="173" t="s">
        <v>244</v>
      </c>
      <c r="G176" s="160"/>
      <c r="H176" s="160"/>
      <c r="I176" s="163"/>
      <c r="J176" s="174">
        <f>BK176</f>
        <v>0</v>
      </c>
      <c r="K176" s="160"/>
      <c r="L176" s="165"/>
      <c r="M176" s="166"/>
      <c r="N176" s="167"/>
      <c r="O176" s="167"/>
      <c r="P176" s="168">
        <f>SUM(P177:P213)</f>
        <v>0</v>
      </c>
      <c r="Q176" s="167"/>
      <c r="R176" s="168">
        <f>SUM(R177:R213)</f>
        <v>13.548500020000001</v>
      </c>
      <c r="S176" s="167"/>
      <c r="T176" s="169">
        <f>SUM(T177:T213)</f>
        <v>0</v>
      </c>
      <c r="AR176" s="170" t="s">
        <v>77</v>
      </c>
      <c r="AT176" s="171" t="s">
        <v>71</v>
      </c>
      <c r="AU176" s="171" t="s">
        <v>77</v>
      </c>
      <c r="AY176" s="170" t="s">
        <v>125</v>
      </c>
      <c r="BK176" s="172">
        <f>SUM(BK177:BK213)</f>
        <v>0</v>
      </c>
    </row>
    <row r="177" spans="1:65" s="2" customFormat="1" ht="24">
      <c r="A177" s="36"/>
      <c r="B177" s="37"/>
      <c r="C177" s="175" t="s">
        <v>245</v>
      </c>
      <c r="D177" s="175" t="s">
        <v>127</v>
      </c>
      <c r="E177" s="176" t="s">
        <v>246</v>
      </c>
      <c r="F177" s="177" t="s">
        <v>247</v>
      </c>
      <c r="G177" s="178" t="s">
        <v>130</v>
      </c>
      <c r="H177" s="179">
        <v>2</v>
      </c>
      <c r="I177" s="180"/>
      <c r="J177" s="181">
        <f>ROUND(I177*H177,2)</f>
        <v>0</v>
      </c>
      <c r="K177" s="177" t="s">
        <v>131</v>
      </c>
      <c r="L177" s="41"/>
      <c r="M177" s="182" t="s">
        <v>19</v>
      </c>
      <c r="N177" s="183" t="s">
        <v>43</v>
      </c>
      <c r="O177" s="66"/>
      <c r="P177" s="184">
        <f>O177*H177</f>
        <v>0</v>
      </c>
      <c r="Q177" s="184">
        <v>2.4639999999999999E-2</v>
      </c>
      <c r="R177" s="184">
        <f>Q177*H177</f>
        <v>4.9279999999999997E-2</v>
      </c>
      <c r="S177" s="184">
        <v>0</v>
      </c>
      <c r="T177" s="185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86" t="s">
        <v>132</v>
      </c>
      <c r="AT177" s="186" t="s">
        <v>127</v>
      </c>
      <c r="AU177" s="186" t="s">
        <v>81</v>
      </c>
      <c r="AY177" s="19" t="s">
        <v>125</v>
      </c>
      <c r="BE177" s="187">
        <f>IF(N177="základní",J177,0)</f>
        <v>0</v>
      </c>
      <c r="BF177" s="187">
        <f>IF(N177="snížená",J177,0)</f>
        <v>0</v>
      </c>
      <c r="BG177" s="187">
        <f>IF(N177="zákl. přenesená",J177,0)</f>
        <v>0</v>
      </c>
      <c r="BH177" s="187">
        <f>IF(N177="sníž. přenesená",J177,0)</f>
        <v>0</v>
      </c>
      <c r="BI177" s="187">
        <f>IF(N177="nulová",J177,0)</f>
        <v>0</v>
      </c>
      <c r="BJ177" s="19" t="s">
        <v>77</v>
      </c>
      <c r="BK177" s="187">
        <f>ROUND(I177*H177,2)</f>
        <v>0</v>
      </c>
      <c r="BL177" s="19" t="s">
        <v>132</v>
      </c>
      <c r="BM177" s="186" t="s">
        <v>248</v>
      </c>
    </row>
    <row r="178" spans="1:65" s="13" customFormat="1">
      <c r="B178" s="188"/>
      <c r="C178" s="189"/>
      <c r="D178" s="190" t="s">
        <v>134</v>
      </c>
      <c r="E178" s="191" t="s">
        <v>19</v>
      </c>
      <c r="F178" s="192" t="s">
        <v>249</v>
      </c>
      <c r="G178" s="189"/>
      <c r="H178" s="191" t="s">
        <v>19</v>
      </c>
      <c r="I178" s="193"/>
      <c r="J178" s="189"/>
      <c r="K178" s="189"/>
      <c r="L178" s="194"/>
      <c r="M178" s="195"/>
      <c r="N178" s="196"/>
      <c r="O178" s="196"/>
      <c r="P178" s="196"/>
      <c r="Q178" s="196"/>
      <c r="R178" s="196"/>
      <c r="S178" s="196"/>
      <c r="T178" s="197"/>
      <c r="AT178" s="198" t="s">
        <v>134</v>
      </c>
      <c r="AU178" s="198" t="s">
        <v>81</v>
      </c>
      <c r="AV178" s="13" t="s">
        <v>77</v>
      </c>
      <c r="AW178" s="13" t="s">
        <v>33</v>
      </c>
      <c r="AX178" s="13" t="s">
        <v>72</v>
      </c>
      <c r="AY178" s="198" t="s">
        <v>125</v>
      </c>
    </row>
    <row r="179" spans="1:65" s="14" customFormat="1">
      <c r="B179" s="199"/>
      <c r="C179" s="200"/>
      <c r="D179" s="190" t="s">
        <v>134</v>
      </c>
      <c r="E179" s="201" t="s">
        <v>19</v>
      </c>
      <c r="F179" s="202" t="s">
        <v>81</v>
      </c>
      <c r="G179" s="200"/>
      <c r="H179" s="203">
        <v>2</v>
      </c>
      <c r="I179" s="204"/>
      <c r="J179" s="200"/>
      <c r="K179" s="200"/>
      <c r="L179" s="205"/>
      <c r="M179" s="206"/>
      <c r="N179" s="207"/>
      <c r="O179" s="207"/>
      <c r="P179" s="207"/>
      <c r="Q179" s="207"/>
      <c r="R179" s="207"/>
      <c r="S179" s="207"/>
      <c r="T179" s="208"/>
      <c r="AT179" s="209" t="s">
        <v>134</v>
      </c>
      <c r="AU179" s="209" t="s">
        <v>81</v>
      </c>
      <c r="AV179" s="14" t="s">
        <v>81</v>
      </c>
      <c r="AW179" s="14" t="s">
        <v>33</v>
      </c>
      <c r="AX179" s="14" t="s">
        <v>77</v>
      </c>
      <c r="AY179" s="209" t="s">
        <v>125</v>
      </c>
    </row>
    <row r="180" spans="1:65" s="2" customFormat="1" ht="16.5" customHeight="1">
      <c r="A180" s="36"/>
      <c r="B180" s="37"/>
      <c r="C180" s="232" t="s">
        <v>250</v>
      </c>
      <c r="D180" s="232" t="s">
        <v>219</v>
      </c>
      <c r="E180" s="233" t="s">
        <v>251</v>
      </c>
      <c r="F180" s="234" t="s">
        <v>252</v>
      </c>
      <c r="G180" s="235" t="s">
        <v>253</v>
      </c>
      <c r="H180" s="236">
        <v>4</v>
      </c>
      <c r="I180" s="237"/>
      <c r="J180" s="238">
        <f>ROUND(I180*H180,2)</f>
        <v>0</v>
      </c>
      <c r="K180" s="234" t="s">
        <v>19</v>
      </c>
      <c r="L180" s="239"/>
      <c r="M180" s="240" t="s">
        <v>19</v>
      </c>
      <c r="N180" s="241" t="s">
        <v>43</v>
      </c>
      <c r="O180" s="66"/>
      <c r="P180" s="184">
        <f>O180*H180</f>
        <v>0</v>
      </c>
      <c r="Q180" s="184">
        <v>0.374</v>
      </c>
      <c r="R180" s="184">
        <f>Q180*H180</f>
        <v>1.496</v>
      </c>
      <c r="S180" s="184">
        <v>0</v>
      </c>
      <c r="T180" s="185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6" t="s">
        <v>180</v>
      </c>
      <c r="AT180" s="186" t="s">
        <v>219</v>
      </c>
      <c r="AU180" s="186" t="s">
        <v>81</v>
      </c>
      <c r="AY180" s="19" t="s">
        <v>125</v>
      </c>
      <c r="BE180" s="187">
        <f>IF(N180="základní",J180,0)</f>
        <v>0</v>
      </c>
      <c r="BF180" s="187">
        <f>IF(N180="snížená",J180,0)</f>
        <v>0</v>
      </c>
      <c r="BG180" s="187">
        <f>IF(N180="zákl. přenesená",J180,0)</f>
        <v>0</v>
      </c>
      <c r="BH180" s="187">
        <f>IF(N180="sníž. přenesená",J180,0)</f>
        <v>0</v>
      </c>
      <c r="BI180" s="187">
        <f>IF(N180="nulová",J180,0)</f>
        <v>0</v>
      </c>
      <c r="BJ180" s="19" t="s">
        <v>77</v>
      </c>
      <c r="BK180" s="187">
        <f>ROUND(I180*H180,2)</f>
        <v>0</v>
      </c>
      <c r="BL180" s="19" t="s">
        <v>132</v>
      </c>
      <c r="BM180" s="186" t="s">
        <v>254</v>
      </c>
    </row>
    <row r="181" spans="1:65" s="2" customFormat="1" ht="16.5" customHeight="1">
      <c r="A181" s="36"/>
      <c r="B181" s="37"/>
      <c r="C181" s="232" t="s">
        <v>255</v>
      </c>
      <c r="D181" s="232" t="s">
        <v>219</v>
      </c>
      <c r="E181" s="233" t="s">
        <v>256</v>
      </c>
      <c r="F181" s="234" t="s">
        <v>257</v>
      </c>
      <c r="G181" s="235" t="s">
        <v>253</v>
      </c>
      <c r="H181" s="236">
        <v>4</v>
      </c>
      <c r="I181" s="237"/>
      <c r="J181" s="238">
        <f>ROUND(I181*H181,2)</f>
        <v>0</v>
      </c>
      <c r="K181" s="234" t="s">
        <v>131</v>
      </c>
      <c r="L181" s="239"/>
      <c r="M181" s="240" t="s">
        <v>19</v>
      </c>
      <c r="N181" s="241" t="s">
        <v>43</v>
      </c>
      <c r="O181" s="66"/>
      <c r="P181" s="184">
        <f>O181*H181</f>
        <v>0</v>
      </c>
      <c r="Q181" s="184">
        <v>2E-3</v>
      </c>
      <c r="R181" s="184">
        <f>Q181*H181</f>
        <v>8.0000000000000002E-3</v>
      </c>
      <c r="S181" s="184">
        <v>0</v>
      </c>
      <c r="T181" s="185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86" t="s">
        <v>258</v>
      </c>
      <c r="AT181" s="186" t="s">
        <v>219</v>
      </c>
      <c r="AU181" s="186" t="s">
        <v>81</v>
      </c>
      <c r="AY181" s="19" t="s">
        <v>125</v>
      </c>
      <c r="BE181" s="187">
        <f>IF(N181="základní",J181,0)</f>
        <v>0</v>
      </c>
      <c r="BF181" s="187">
        <f>IF(N181="snížená",J181,0)</f>
        <v>0</v>
      </c>
      <c r="BG181" s="187">
        <f>IF(N181="zákl. přenesená",J181,0)</f>
        <v>0</v>
      </c>
      <c r="BH181" s="187">
        <f>IF(N181="sníž. přenesená",J181,0)</f>
        <v>0</v>
      </c>
      <c r="BI181" s="187">
        <f>IF(N181="nulová",J181,0)</f>
        <v>0</v>
      </c>
      <c r="BJ181" s="19" t="s">
        <v>77</v>
      </c>
      <c r="BK181" s="187">
        <f>ROUND(I181*H181,2)</f>
        <v>0</v>
      </c>
      <c r="BL181" s="19" t="s">
        <v>258</v>
      </c>
      <c r="BM181" s="186" t="s">
        <v>259</v>
      </c>
    </row>
    <row r="182" spans="1:65" s="13" customFormat="1">
      <c r="B182" s="188"/>
      <c r="C182" s="189"/>
      <c r="D182" s="190" t="s">
        <v>134</v>
      </c>
      <c r="E182" s="191" t="s">
        <v>19</v>
      </c>
      <c r="F182" s="192" t="s">
        <v>260</v>
      </c>
      <c r="G182" s="189"/>
      <c r="H182" s="191" t="s">
        <v>19</v>
      </c>
      <c r="I182" s="193"/>
      <c r="J182" s="189"/>
      <c r="K182" s="189"/>
      <c r="L182" s="194"/>
      <c r="M182" s="195"/>
      <c r="N182" s="196"/>
      <c r="O182" s="196"/>
      <c r="P182" s="196"/>
      <c r="Q182" s="196"/>
      <c r="R182" s="196"/>
      <c r="S182" s="196"/>
      <c r="T182" s="197"/>
      <c r="AT182" s="198" t="s">
        <v>134</v>
      </c>
      <c r="AU182" s="198" t="s">
        <v>81</v>
      </c>
      <c r="AV182" s="13" t="s">
        <v>77</v>
      </c>
      <c r="AW182" s="13" t="s">
        <v>33</v>
      </c>
      <c r="AX182" s="13" t="s">
        <v>72</v>
      </c>
      <c r="AY182" s="198" t="s">
        <v>125</v>
      </c>
    </row>
    <row r="183" spans="1:65" s="14" customFormat="1">
      <c r="B183" s="199"/>
      <c r="C183" s="200"/>
      <c r="D183" s="190" t="s">
        <v>134</v>
      </c>
      <c r="E183" s="201" t="s">
        <v>19</v>
      </c>
      <c r="F183" s="202" t="s">
        <v>132</v>
      </c>
      <c r="G183" s="200"/>
      <c r="H183" s="203">
        <v>4</v>
      </c>
      <c r="I183" s="204"/>
      <c r="J183" s="200"/>
      <c r="K183" s="200"/>
      <c r="L183" s="205"/>
      <c r="M183" s="206"/>
      <c r="N183" s="207"/>
      <c r="O183" s="207"/>
      <c r="P183" s="207"/>
      <c r="Q183" s="207"/>
      <c r="R183" s="207"/>
      <c r="S183" s="207"/>
      <c r="T183" s="208"/>
      <c r="AT183" s="209" t="s">
        <v>134</v>
      </c>
      <c r="AU183" s="209" t="s">
        <v>81</v>
      </c>
      <c r="AV183" s="14" t="s">
        <v>81</v>
      </c>
      <c r="AW183" s="14" t="s">
        <v>33</v>
      </c>
      <c r="AX183" s="14" t="s">
        <v>77</v>
      </c>
      <c r="AY183" s="209" t="s">
        <v>125</v>
      </c>
    </row>
    <row r="184" spans="1:65" s="2" customFormat="1" ht="21.75" customHeight="1">
      <c r="A184" s="36"/>
      <c r="B184" s="37"/>
      <c r="C184" s="175" t="s">
        <v>261</v>
      </c>
      <c r="D184" s="175" t="s">
        <v>127</v>
      </c>
      <c r="E184" s="176" t="s">
        <v>262</v>
      </c>
      <c r="F184" s="177" t="s">
        <v>263</v>
      </c>
      <c r="G184" s="178" t="s">
        <v>222</v>
      </c>
      <c r="H184" s="179">
        <v>0.27</v>
      </c>
      <c r="I184" s="180"/>
      <c r="J184" s="181">
        <f>ROUND(I184*H184,2)</f>
        <v>0</v>
      </c>
      <c r="K184" s="177" t="s">
        <v>131</v>
      </c>
      <c r="L184" s="41"/>
      <c r="M184" s="182" t="s">
        <v>19</v>
      </c>
      <c r="N184" s="183" t="s">
        <v>43</v>
      </c>
      <c r="O184" s="66"/>
      <c r="P184" s="184">
        <f>O184*H184</f>
        <v>0</v>
      </c>
      <c r="Q184" s="184">
        <v>0.10445</v>
      </c>
      <c r="R184" s="184">
        <f>Q184*H184</f>
        <v>2.8201500000000001E-2</v>
      </c>
      <c r="S184" s="184">
        <v>0</v>
      </c>
      <c r="T184" s="185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86" t="s">
        <v>132</v>
      </c>
      <c r="AT184" s="186" t="s">
        <v>127</v>
      </c>
      <c r="AU184" s="186" t="s">
        <v>81</v>
      </c>
      <c r="AY184" s="19" t="s">
        <v>125</v>
      </c>
      <c r="BE184" s="187">
        <f>IF(N184="základní",J184,0)</f>
        <v>0</v>
      </c>
      <c r="BF184" s="187">
        <f>IF(N184="snížená",J184,0)</f>
        <v>0</v>
      </c>
      <c r="BG184" s="187">
        <f>IF(N184="zákl. přenesená",J184,0)</f>
        <v>0</v>
      </c>
      <c r="BH184" s="187">
        <f>IF(N184="sníž. přenesená",J184,0)</f>
        <v>0</v>
      </c>
      <c r="BI184" s="187">
        <f>IF(N184="nulová",J184,0)</f>
        <v>0</v>
      </c>
      <c r="BJ184" s="19" t="s">
        <v>77</v>
      </c>
      <c r="BK184" s="187">
        <f>ROUND(I184*H184,2)</f>
        <v>0</v>
      </c>
      <c r="BL184" s="19" t="s">
        <v>132</v>
      </c>
      <c r="BM184" s="186" t="s">
        <v>264</v>
      </c>
    </row>
    <row r="185" spans="1:65" s="13" customFormat="1">
      <c r="B185" s="188"/>
      <c r="C185" s="189"/>
      <c r="D185" s="190" t="s">
        <v>134</v>
      </c>
      <c r="E185" s="191" t="s">
        <v>19</v>
      </c>
      <c r="F185" s="192" t="s">
        <v>265</v>
      </c>
      <c r="G185" s="189"/>
      <c r="H185" s="191" t="s">
        <v>19</v>
      </c>
      <c r="I185" s="193"/>
      <c r="J185" s="189"/>
      <c r="K185" s="189"/>
      <c r="L185" s="194"/>
      <c r="M185" s="195"/>
      <c r="N185" s="196"/>
      <c r="O185" s="196"/>
      <c r="P185" s="196"/>
      <c r="Q185" s="196"/>
      <c r="R185" s="196"/>
      <c r="S185" s="196"/>
      <c r="T185" s="197"/>
      <c r="AT185" s="198" t="s">
        <v>134</v>
      </c>
      <c r="AU185" s="198" t="s">
        <v>81</v>
      </c>
      <c r="AV185" s="13" t="s">
        <v>77</v>
      </c>
      <c r="AW185" s="13" t="s">
        <v>33</v>
      </c>
      <c r="AX185" s="13" t="s">
        <v>72</v>
      </c>
      <c r="AY185" s="198" t="s">
        <v>125</v>
      </c>
    </row>
    <row r="186" spans="1:65" s="14" customFormat="1">
      <c r="B186" s="199"/>
      <c r="C186" s="200"/>
      <c r="D186" s="190" t="s">
        <v>134</v>
      </c>
      <c r="E186" s="201" t="s">
        <v>19</v>
      </c>
      <c r="F186" s="202" t="s">
        <v>266</v>
      </c>
      <c r="G186" s="200"/>
      <c r="H186" s="203">
        <v>0.27</v>
      </c>
      <c r="I186" s="204"/>
      <c r="J186" s="200"/>
      <c r="K186" s="200"/>
      <c r="L186" s="205"/>
      <c r="M186" s="206"/>
      <c r="N186" s="207"/>
      <c r="O186" s="207"/>
      <c r="P186" s="207"/>
      <c r="Q186" s="207"/>
      <c r="R186" s="207"/>
      <c r="S186" s="207"/>
      <c r="T186" s="208"/>
      <c r="AT186" s="209" t="s">
        <v>134</v>
      </c>
      <c r="AU186" s="209" t="s">
        <v>81</v>
      </c>
      <c r="AV186" s="14" t="s">
        <v>81</v>
      </c>
      <c r="AW186" s="14" t="s">
        <v>33</v>
      </c>
      <c r="AX186" s="14" t="s">
        <v>77</v>
      </c>
      <c r="AY186" s="209" t="s">
        <v>125</v>
      </c>
    </row>
    <row r="187" spans="1:65" s="2" customFormat="1" ht="24.2" customHeight="1">
      <c r="A187" s="36"/>
      <c r="B187" s="37"/>
      <c r="C187" s="232" t="s">
        <v>267</v>
      </c>
      <c r="D187" s="232" t="s">
        <v>219</v>
      </c>
      <c r="E187" s="233" t="s">
        <v>268</v>
      </c>
      <c r="F187" s="234" t="s">
        <v>269</v>
      </c>
      <c r="G187" s="235" t="s">
        <v>253</v>
      </c>
      <c r="H187" s="236">
        <v>0.25</v>
      </c>
      <c r="I187" s="237"/>
      <c r="J187" s="238">
        <f>ROUND(I187*H187,2)</f>
        <v>0</v>
      </c>
      <c r="K187" s="234" t="s">
        <v>19</v>
      </c>
      <c r="L187" s="239"/>
      <c r="M187" s="240" t="s">
        <v>19</v>
      </c>
      <c r="N187" s="241" t="s">
        <v>43</v>
      </c>
      <c r="O187" s="66"/>
      <c r="P187" s="184">
        <f>O187*H187</f>
        <v>0</v>
      </c>
      <c r="Q187" s="184">
        <v>0.27</v>
      </c>
      <c r="R187" s="184">
        <f>Q187*H187</f>
        <v>6.7500000000000004E-2</v>
      </c>
      <c r="S187" s="184">
        <v>0</v>
      </c>
      <c r="T187" s="185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86" t="s">
        <v>180</v>
      </c>
      <c r="AT187" s="186" t="s">
        <v>219</v>
      </c>
      <c r="AU187" s="186" t="s">
        <v>81</v>
      </c>
      <c r="AY187" s="19" t="s">
        <v>125</v>
      </c>
      <c r="BE187" s="187">
        <f>IF(N187="základní",J187,0)</f>
        <v>0</v>
      </c>
      <c r="BF187" s="187">
        <f>IF(N187="snížená",J187,0)</f>
        <v>0</v>
      </c>
      <c r="BG187" s="187">
        <f>IF(N187="zákl. přenesená",J187,0)</f>
        <v>0</v>
      </c>
      <c r="BH187" s="187">
        <f>IF(N187="sníž. přenesená",J187,0)</f>
        <v>0</v>
      </c>
      <c r="BI187" s="187">
        <f>IF(N187="nulová",J187,0)</f>
        <v>0</v>
      </c>
      <c r="BJ187" s="19" t="s">
        <v>77</v>
      </c>
      <c r="BK187" s="187">
        <f>ROUND(I187*H187,2)</f>
        <v>0</v>
      </c>
      <c r="BL187" s="19" t="s">
        <v>132</v>
      </c>
      <c r="BM187" s="186" t="s">
        <v>270</v>
      </c>
    </row>
    <row r="188" spans="1:65" s="2" customFormat="1" ht="16.5" customHeight="1">
      <c r="A188" s="36"/>
      <c r="B188" s="37"/>
      <c r="C188" s="175" t="s">
        <v>7</v>
      </c>
      <c r="D188" s="175" t="s">
        <v>127</v>
      </c>
      <c r="E188" s="176" t="s">
        <v>271</v>
      </c>
      <c r="F188" s="177" t="s">
        <v>272</v>
      </c>
      <c r="G188" s="178" t="s">
        <v>151</v>
      </c>
      <c r="H188" s="179">
        <v>2.931</v>
      </c>
      <c r="I188" s="180"/>
      <c r="J188" s="181">
        <f>ROUND(I188*H188,2)</f>
        <v>0</v>
      </c>
      <c r="K188" s="177" t="s">
        <v>131</v>
      </c>
      <c r="L188" s="41"/>
      <c r="M188" s="182" t="s">
        <v>19</v>
      </c>
      <c r="N188" s="183" t="s">
        <v>43</v>
      </c>
      <c r="O188" s="66"/>
      <c r="P188" s="184">
        <f>O188*H188</f>
        <v>0</v>
      </c>
      <c r="Q188" s="184">
        <v>0</v>
      </c>
      <c r="R188" s="184">
        <f>Q188*H188</f>
        <v>0</v>
      </c>
      <c r="S188" s="184">
        <v>0</v>
      </c>
      <c r="T188" s="185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86" t="s">
        <v>132</v>
      </c>
      <c r="AT188" s="186" t="s">
        <v>127</v>
      </c>
      <c r="AU188" s="186" t="s">
        <v>81</v>
      </c>
      <c r="AY188" s="19" t="s">
        <v>125</v>
      </c>
      <c r="BE188" s="187">
        <f>IF(N188="základní",J188,0)</f>
        <v>0</v>
      </c>
      <c r="BF188" s="187">
        <f>IF(N188="snížená",J188,0)</f>
        <v>0</v>
      </c>
      <c r="BG188" s="187">
        <f>IF(N188="zákl. přenesená",J188,0)</f>
        <v>0</v>
      </c>
      <c r="BH188" s="187">
        <f>IF(N188="sníž. přenesená",J188,0)</f>
        <v>0</v>
      </c>
      <c r="BI188" s="187">
        <f>IF(N188="nulová",J188,0)</f>
        <v>0</v>
      </c>
      <c r="BJ188" s="19" t="s">
        <v>77</v>
      </c>
      <c r="BK188" s="187">
        <f>ROUND(I188*H188,2)</f>
        <v>0</v>
      </c>
      <c r="BL188" s="19" t="s">
        <v>132</v>
      </c>
      <c r="BM188" s="186" t="s">
        <v>273</v>
      </c>
    </row>
    <row r="189" spans="1:65" s="13" customFormat="1">
      <c r="B189" s="188"/>
      <c r="C189" s="189"/>
      <c r="D189" s="190" t="s">
        <v>134</v>
      </c>
      <c r="E189" s="191" t="s">
        <v>19</v>
      </c>
      <c r="F189" s="192" t="s">
        <v>274</v>
      </c>
      <c r="G189" s="189"/>
      <c r="H189" s="191" t="s">
        <v>19</v>
      </c>
      <c r="I189" s="193"/>
      <c r="J189" s="189"/>
      <c r="K189" s="189"/>
      <c r="L189" s="194"/>
      <c r="M189" s="195"/>
      <c r="N189" s="196"/>
      <c r="O189" s="196"/>
      <c r="P189" s="196"/>
      <c r="Q189" s="196"/>
      <c r="R189" s="196"/>
      <c r="S189" s="196"/>
      <c r="T189" s="197"/>
      <c r="AT189" s="198" t="s">
        <v>134</v>
      </c>
      <c r="AU189" s="198" t="s">
        <v>81</v>
      </c>
      <c r="AV189" s="13" t="s">
        <v>77</v>
      </c>
      <c r="AW189" s="13" t="s">
        <v>33</v>
      </c>
      <c r="AX189" s="13" t="s">
        <v>72</v>
      </c>
      <c r="AY189" s="198" t="s">
        <v>125</v>
      </c>
    </row>
    <row r="190" spans="1:65" s="14" customFormat="1">
      <c r="B190" s="199"/>
      <c r="C190" s="200"/>
      <c r="D190" s="190" t="s">
        <v>134</v>
      </c>
      <c r="E190" s="201" t="s">
        <v>19</v>
      </c>
      <c r="F190" s="202" t="s">
        <v>275</v>
      </c>
      <c r="G190" s="200"/>
      <c r="H190" s="203">
        <v>4.0839999999999996</v>
      </c>
      <c r="I190" s="204"/>
      <c r="J190" s="200"/>
      <c r="K190" s="200"/>
      <c r="L190" s="205"/>
      <c r="M190" s="206"/>
      <c r="N190" s="207"/>
      <c r="O190" s="207"/>
      <c r="P190" s="207"/>
      <c r="Q190" s="207"/>
      <c r="R190" s="207"/>
      <c r="S190" s="207"/>
      <c r="T190" s="208"/>
      <c r="AT190" s="209" t="s">
        <v>134</v>
      </c>
      <c r="AU190" s="209" t="s">
        <v>81</v>
      </c>
      <c r="AV190" s="14" t="s">
        <v>81</v>
      </c>
      <c r="AW190" s="14" t="s">
        <v>33</v>
      </c>
      <c r="AX190" s="14" t="s">
        <v>72</v>
      </c>
      <c r="AY190" s="209" t="s">
        <v>125</v>
      </c>
    </row>
    <row r="191" spans="1:65" s="14" customFormat="1">
      <c r="B191" s="199"/>
      <c r="C191" s="200"/>
      <c r="D191" s="190" t="s">
        <v>134</v>
      </c>
      <c r="E191" s="201" t="s">
        <v>19</v>
      </c>
      <c r="F191" s="202" t="s">
        <v>276</v>
      </c>
      <c r="G191" s="200"/>
      <c r="H191" s="203">
        <v>-1.47</v>
      </c>
      <c r="I191" s="204"/>
      <c r="J191" s="200"/>
      <c r="K191" s="200"/>
      <c r="L191" s="205"/>
      <c r="M191" s="206"/>
      <c r="N191" s="207"/>
      <c r="O191" s="207"/>
      <c r="P191" s="207"/>
      <c r="Q191" s="207"/>
      <c r="R191" s="207"/>
      <c r="S191" s="207"/>
      <c r="T191" s="208"/>
      <c r="AT191" s="209" t="s">
        <v>134</v>
      </c>
      <c r="AU191" s="209" t="s">
        <v>81</v>
      </c>
      <c r="AV191" s="14" t="s">
        <v>81</v>
      </c>
      <c r="AW191" s="14" t="s">
        <v>33</v>
      </c>
      <c r="AX191" s="14" t="s">
        <v>72</v>
      </c>
      <c r="AY191" s="209" t="s">
        <v>125</v>
      </c>
    </row>
    <row r="192" spans="1:65" s="13" customFormat="1">
      <c r="B192" s="188"/>
      <c r="C192" s="189"/>
      <c r="D192" s="190" t="s">
        <v>134</v>
      </c>
      <c r="E192" s="191" t="s">
        <v>19</v>
      </c>
      <c r="F192" s="192" t="s">
        <v>277</v>
      </c>
      <c r="G192" s="189"/>
      <c r="H192" s="191" t="s">
        <v>19</v>
      </c>
      <c r="I192" s="193"/>
      <c r="J192" s="189"/>
      <c r="K192" s="189"/>
      <c r="L192" s="194"/>
      <c r="M192" s="195"/>
      <c r="N192" s="196"/>
      <c r="O192" s="196"/>
      <c r="P192" s="196"/>
      <c r="Q192" s="196"/>
      <c r="R192" s="196"/>
      <c r="S192" s="196"/>
      <c r="T192" s="197"/>
      <c r="AT192" s="198" t="s">
        <v>134</v>
      </c>
      <c r="AU192" s="198" t="s">
        <v>81</v>
      </c>
      <c r="AV192" s="13" t="s">
        <v>77</v>
      </c>
      <c r="AW192" s="13" t="s">
        <v>33</v>
      </c>
      <c r="AX192" s="13" t="s">
        <v>72</v>
      </c>
      <c r="AY192" s="198" t="s">
        <v>125</v>
      </c>
    </row>
    <row r="193" spans="1:65" s="14" customFormat="1">
      <c r="B193" s="199"/>
      <c r="C193" s="200"/>
      <c r="D193" s="190" t="s">
        <v>134</v>
      </c>
      <c r="E193" s="201" t="s">
        <v>19</v>
      </c>
      <c r="F193" s="202" t="s">
        <v>194</v>
      </c>
      <c r="G193" s="200"/>
      <c r="H193" s="203">
        <v>0.33900000000000002</v>
      </c>
      <c r="I193" s="204"/>
      <c r="J193" s="200"/>
      <c r="K193" s="200"/>
      <c r="L193" s="205"/>
      <c r="M193" s="206"/>
      <c r="N193" s="207"/>
      <c r="O193" s="207"/>
      <c r="P193" s="207"/>
      <c r="Q193" s="207"/>
      <c r="R193" s="207"/>
      <c r="S193" s="207"/>
      <c r="T193" s="208"/>
      <c r="AT193" s="209" t="s">
        <v>134</v>
      </c>
      <c r="AU193" s="209" t="s">
        <v>81</v>
      </c>
      <c r="AV193" s="14" t="s">
        <v>81</v>
      </c>
      <c r="AW193" s="14" t="s">
        <v>33</v>
      </c>
      <c r="AX193" s="14" t="s">
        <v>72</v>
      </c>
      <c r="AY193" s="209" t="s">
        <v>125</v>
      </c>
    </row>
    <row r="194" spans="1:65" s="14" customFormat="1">
      <c r="B194" s="199"/>
      <c r="C194" s="200"/>
      <c r="D194" s="190" t="s">
        <v>134</v>
      </c>
      <c r="E194" s="201" t="s">
        <v>19</v>
      </c>
      <c r="F194" s="202" t="s">
        <v>278</v>
      </c>
      <c r="G194" s="200"/>
      <c r="H194" s="203">
        <v>-2.1999999999999999E-2</v>
      </c>
      <c r="I194" s="204"/>
      <c r="J194" s="200"/>
      <c r="K194" s="200"/>
      <c r="L194" s="205"/>
      <c r="M194" s="206"/>
      <c r="N194" s="207"/>
      <c r="O194" s="207"/>
      <c r="P194" s="207"/>
      <c r="Q194" s="207"/>
      <c r="R194" s="207"/>
      <c r="S194" s="207"/>
      <c r="T194" s="208"/>
      <c r="AT194" s="209" t="s">
        <v>134</v>
      </c>
      <c r="AU194" s="209" t="s">
        <v>81</v>
      </c>
      <c r="AV194" s="14" t="s">
        <v>81</v>
      </c>
      <c r="AW194" s="14" t="s">
        <v>33</v>
      </c>
      <c r="AX194" s="14" t="s">
        <v>72</v>
      </c>
      <c r="AY194" s="209" t="s">
        <v>125</v>
      </c>
    </row>
    <row r="195" spans="1:65" s="15" customFormat="1">
      <c r="B195" s="210"/>
      <c r="C195" s="211"/>
      <c r="D195" s="190" t="s">
        <v>134</v>
      </c>
      <c r="E195" s="212" t="s">
        <v>19</v>
      </c>
      <c r="F195" s="213" t="s">
        <v>148</v>
      </c>
      <c r="G195" s="211"/>
      <c r="H195" s="214">
        <v>2.931</v>
      </c>
      <c r="I195" s="215"/>
      <c r="J195" s="211"/>
      <c r="K195" s="211"/>
      <c r="L195" s="216"/>
      <c r="M195" s="217"/>
      <c r="N195" s="218"/>
      <c r="O195" s="218"/>
      <c r="P195" s="218"/>
      <c r="Q195" s="218"/>
      <c r="R195" s="218"/>
      <c r="S195" s="218"/>
      <c r="T195" s="219"/>
      <c r="AT195" s="220" t="s">
        <v>134</v>
      </c>
      <c r="AU195" s="220" t="s">
        <v>81</v>
      </c>
      <c r="AV195" s="15" t="s">
        <v>132</v>
      </c>
      <c r="AW195" s="15" t="s">
        <v>33</v>
      </c>
      <c r="AX195" s="15" t="s">
        <v>77</v>
      </c>
      <c r="AY195" s="220" t="s">
        <v>125</v>
      </c>
    </row>
    <row r="196" spans="1:65" s="2" customFormat="1" ht="16.5" customHeight="1">
      <c r="A196" s="36"/>
      <c r="B196" s="37"/>
      <c r="C196" s="232" t="s">
        <v>279</v>
      </c>
      <c r="D196" s="232" t="s">
        <v>219</v>
      </c>
      <c r="E196" s="233" t="s">
        <v>280</v>
      </c>
      <c r="F196" s="234" t="s">
        <v>281</v>
      </c>
      <c r="G196" s="235" t="s">
        <v>222</v>
      </c>
      <c r="H196" s="236">
        <v>4.3970000000000002</v>
      </c>
      <c r="I196" s="237"/>
      <c r="J196" s="238">
        <f>ROUND(I196*H196,2)</f>
        <v>0</v>
      </c>
      <c r="K196" s="234" t="s">
        <v>131</v>
      </c>
      <c r="L196" s="239"/>
      <c r="M196" s="240" t="s">
        <v>19</v>
      </c>
      <c r="N196" s="241" t="s">
        <v>43</v>
      </c>
      <c r="O196" s="66"/>
      <c r="P196" s="184">
        <f>O196*H196</f>
        <v>0</v>
      </c>
      <c r="Q196" s="184">
        <v>1</v>
      </c>
      <c r="R196" s="184">
        <f>Q196*H196</f>
        <v>4.3970000000000002</v>
      </c>
      <c r="S196" s="184">
        <v>0</v>
      </c>
      <c r="T196" s="185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86" t="s">
        <v>180</v>
      </c>
      <c r="AT196" s="186" t="s">
        <v>219</v>
      </c>
      <c r="AU196" s="186" t="s">
        <v>81</v>
      </c>
      <c r="AY196" s="19" t="s">
        <v>125</v>
      </c>
      <c r="BE196" s="187">
        <f>IF(N196="základní",J196,0)</f>
        <v>0</v>
      </c>
      <c r="BF196" s="187">
        <f>IF(N196="snížená",J196,0)</f>
        <v>0</v>
      </c>
      <c r="BG196" s="187">
        <f>IF(N196="zákl. přenesená",J196,0)</f>
        <v>0</v>
      </c>
      <c r="BH196" s="187">
        <f>IF(N196="sníž. přenesená",J196,0)</f>
        <v>0</v>
      </c>
      <c r="BI196" s="187">
        <f>IF(N196="nulová",J196,0)</f>
        <v>0</v>
      </c>
      <c r="BJ196" s="19" t="s">
        <v>77</v>
      </c>
      <c r="BK196" s="187">
        <f>ROUND(I196*H196,2)</f>
        <v>0</v>
      </c>
      <c r="BL196" s="19" t="s">
        <v>132</v>
      </c>
      <c r="BM196" s="186" t="s">
        <v>282</v>
      </c>
    </row>
    <row r="197" spans="1:65" s="14" customFormat="1">
      <c r="B197" s="199"/>
      <c r="C197" s="200"/>
      <c r="D197" s="190" t="s">
        <v>134</v>
      </c>
      <c r="E197" s="200"/>
      <c r="F197" s="202" t="s">
        <v>283</v>
      </c>
      <c r="G197" s="200"/>
      <c r="H197" s="203">
        <v>4.3970000000000002</v>
      </c>
      <c r="I197" s="204"/>
      <c r="J197" s="200"/>
      <c r="K197" s="200"/>
      <c r="L197" s="205"/>
      <c r="M197" s="206"/>
      <c r="N197" s="207"/>
      <c r="O197" s="207"/>
      <c r="P197" s="207"/>
      <c r="Q197" s="207"/>
      <c r="R197" s="207"/>
      <c r="S197" s="207"/>
      <c r="T197" s="208"/>
      <c r="AT197" s="209" t="s">
        <v>134</v>
      </c>
      <c r="AU197" s="209" t="s">
        <v>81</v>
      </c>
      <c r="AV197" s="14" t="s">
        <v>81</v>
      </c>
      <c r="AW197" s="14" t="s">
        <v>4</v>
      </c>
      <c r="AX197" s="14" t="s">
        <v>77</v>
      </c>
      <c r="AY197" s="209" t="s">
        <v>125</v>
      </c>
    </row>
    <row r="198" spans="1:65" s="2" customFormat="1" ht="16.5" customHeight="1">
      <c r="A198" s="36"/>
      <c r="B198" s="37"/>
      <c r="C198" s="175" t="s">
        <v>284</v>
      </c>
      <c r="D198" s="175" t="s">
        <v>127</v>
      </c>
      <c r="E198" s="176" t="s">
        <v>285</v>
      </c>
      <c r="F198" s="177" t="s">
        <v>286</v>
      </c>
      <c r="G198" s="178" t="s">
        <v>151</v>
      </c>
      <c r="H198" s="179">
        <v>1.4910000000000001</v>
      </c>
      <c r="I198" s="180"/>
      <c r="J198" s="181">
        <f>ROUND(I198*H198,2)</f>
        <v>0</v>
      </c>
      <c r="K198" s="177" t="s">
        <v>131</v>
      </c>
      <c r="L198" s="41"/>
      <c r="M198" s="182" t="s">
        <v>19</v>
      </c>
      <c r="N198" s="183" t="s">
        <v>43</v>
      </c>
      <c r="O198" s="66"/>
      <c r="P198" s="184">
        <f>O198*H198</f>
        <v>0</v>
      </c>
      <c r="Q198" s="184">
        <v>2.2563399999999998</v>
      </c>
      <c r="R198" s="184">
        <f>Q198*H198</f>
        <v>3.3642029399999998</v>
      </c>
      <c r="S198" s="184">
        <v>0</v>
      </c>
      <c r="T198" s="185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86" t="s">
        <v>132</v>
      </c>
      <c r="AT198" s="186" t="s">
        <v>127</v>
      </c>
      <c r="AU198" s="186" t="s">
        <v>81</v>
      </c>
      <c r="AY198" s="19" t="s">
        <v>125</v>
      </c>
      <c r="BE198" s="187">
        <f>IF(N198="základní",J198,0)</f>
        <v>0</v>
      </c>
      <c r="BF198" s="187">
        <f>IF(N198="snížená",J198,0)</f>
        <v>0</v>
      </c>
      <c r="BG198" s="187">
        <f>IF(N198="zákl. přenesená",J198,0)</f>
        <v>0</v>
      </c>
      <c r="BH198" s="187">
        <f>IF(N198="sníž. přenesená",J198,0)</f>
        <v>0</v>
      </c>
      <c r="BI198" s="187">
        <f>IF(N198="nulová",J198,0)</f>
        <v>0</v>
      </c>
      <c r="BJ198" s="19" t="s">
        <v>77</v>
      </c>
      <c r="BK198" s="187">
        <f>ROUND(I198*H198,2)</f>
        <v>0</v>
      </c>
      <c r="BL198" s="19" t="s">
        <v>132</v>
      </c>
      <c r="BM198" s="186" t="s">
        <v>287</v>
      </c>
    </row>
    <row r="199" spans="1:65" s="13" customFormat="1">
      <c r="B199" s="188"/>
      <c r="C199" s="189"/>
      <c r="D199" s="190" t="s">
        <v>134</v>
      </c>
      <c r="E199" s="191" t="s">
        <v>19</v>
      </c>
      <c r="F199" s="192" t="s">
        <v>288</v>
      </c>
      <c r="G199" s="189"/>
      <c r="H199" s="191" t="s">
        <v>19</v>
      </c>
      <c r="I199" s="193"/>
      <c r="J199" s="189"/>
      <c r="K199" s="189"/>
      <c r="L199" s="194"/>
      <c r="M199" s="195"/>
      <c r="N199" s="196"/>
      <c r="O199" s="196"/>
      <c r="P199" s="196"/>
      <c r="Q199" s="196"/>
      <c r="R199" s="196"/>
      <c r="S199" s="196"/>
      <c r="T199" s="197"/>
      <c r="AT199" s="198" t="s">
        <v>134</v>
      </c>
      <c r="AU199" s="198" t="s">
        <v>81</v>
      </c>
      <c r="AV199" s="13" t="s">
        <v>77</v>
      </c>
      <c r="AW199" s="13" t="s">
        <v>33</v>
      </c>
      <c r="AX199" s="13" t="s">
        <v>72</v>
      </c>
      <c r="AY199" s="198" t="s">
        <v>125</v>
      </c>
    </row>
    <row r="200" spans="1:65" s="14" customFormat="1">
      <c r="B200" s="199"/>
      <c r="C200" s="200"/>
      <c r="D200" s="190" t="s">
        <v>134</v>
      </c>
      <c r="E200" s="201" t="s">
        <v>19</v>
      </c>
      <c r="F200" s="202" t="s">
        <v>289</v>
      </c>
      <c r="G200" s="200"/>
      <c r="H200" s="203">
        <v>1.6</v>
      </c>
      <c r="I200" s="204"/>
      <c r="J200" s="200"/>
      <c r="K200" s="200"/>
      <c r="L200" s="205"/>
      <c r="M200" s="206"/>
      <c r="N200" s="207"/>
      <c r="O200" s="207"/>
      <c r="P200" s="207"/>
      <c r="Q200" s="207"/>
      <c r="R200" s="207"/>
      <c r="S200" s="207"/>
      <c r="T200" s="208"/>
      <c r="AT200" s="209" t="s">
        <v>134</v>
      </c>
      <c r="AU200" s="209" t="s">
        <v>81</v>
      </c>
      <c r="AV200" s="14" t="s">
        <v>81</v>
      </c>
      <c r="AW200" s="14" t="s">
        <v>33</v>
      </c>
      <c r="AX200" s="14" t="s">
        <v>72</v>
      </c>
      <c r="AY200" s="209" t="s">
        <v>125</v>
      </c>
    </row>
    <row r="201" spans="1:65" s="13" customFormat="1">
      <c r="B201" s="188"/>
      <c r="C201" s="189"/>
      <c r="D201" s="190" t="s">
        <v>134</v>
      </c>
      <c r="E201" s="191" t="s">
        <v>19</v>
      </c>
      <c r="F201" s="192" t="s">
        <v>290</v>
      </c>
      <c r="G201" s="189"/>
      <c r="H201" s="191" t="s">
        <v>19</v>
      </c>
      <c r="I201" s="193"/>
      <c r="J201" s="189"/>
      <c r="K201" s="189"/>
      <c r="L201" s="194"/>
      <c r="M201" s="195"/>
      <c r="N201" s="196"/>
      <c r="O201" s="196"/>
      <c r="P201" s="196"/>
      <c r="Q201" s="196"/>
      <c r="R201" s="196"/>
      <c r="S201" s="196"/>
      <c r="T201" s="197"/>
      <c r="AT201" s="198" t="s">
        <v>134</v>
      </c>
      <c r="AU201" s="198" t="s">
        <v>81</v>
      </c>
      <c r="AV201" s="13" t="s">
        <v>77</v>
      </c>
      <c r="AW201" s="13" t="s">
        <v>33</v>
      </c>
      <c r="AX201" s="13" t="s">
        <v>72</v>
      </c>
      <c r="AY201" s="198" t="s">
        <v>125</v>
      </c>
    </row>
    <row r="202" spans="1:65" s="14" customFormat="1">
      <c r="B202" s="199"/>
      <c r="C202" s="200"/>
      <c r="D202" s="190" t="s">
        <v>134</v>
      </c>
      <c r="E202" s="201" t="s">
        <v>19</v>
      </c>
      <c r="F202" s="202" t="s">
        <v>291</v>
      </c>
      <c r="G202" s="200"/>
      <c r="H202" s="203">
        <v>-0.109</v>
      </c>
      <c r="I202" s="204"/>
      <c r="J202" s="200"/>
      <c r="K202" s="200"/>
      <c r="L202" s="205"/>
      <c r="M202" s="206"/>
      <c r="N202" s="207"/>
      <c r="O202" s="207"/>
      <c r="P202" s="207"/>
      <c r="Q202" s="207"/>
      <c r="R202" s="207"/>
      <c r="S202" s="207"/>
      <c r="T202" s="208"/>
      <c r="AT202" s="209" t="s">
        <v>134</v>
      </c>
      <c r="AU202" s="209" t="s">
        <v>81</v>
      </c>
      <c r="AV202" s="14" t="s">
        <v>81</v>
      </c>
      <c r="AW202" s="14" t="s">
        <v>33</v>
      </c>
      <c r="AX202" s="14" t="s">
        <v>72</v>
      </c>
      <c r="AY202" s="209" t="s">
        <v>125</v>
      </c>
    </row>
    <row r="203" spans="1:65" s="15" customFormat="1">
      <c r="B203" s="210"/>
      <c r="C203" s="211"/>
      <c r="D203" s="190" t="s">
        <v>134</v>
      </c>
      <c r="E203" s="212" t="s">
        <v>19</v>
      </c>
      <c r="F203" s="213" t="s">
        <v>148</v>
      </c>
      <c r="G203" s="211"/>
      <c r="H203" s="214">
        <v>1.4910000000000001</v>
      </c>
      <c r="I203" s="215"/>
      <c r="J203" s="211"/>
      <c r="K203" s="211"/>
      <c r="L203" s="216"/>
      <c r="M203" s="217"/>
      <c r="N203" s="218"/>
      <c r="O203" s="218"/>
      <c r="P203" s="218"/>
      <c r="Q203" s="218"/>
      <c r="R203" s="218"/>
      <c r="S203" s="218"/>
      <c r="T203" s="219"/>
      <c r="AT203" s="220" t="s">
        <v>134</v>
      </c>
      <c r="AU203" s="220" t="s">
        <v>81</v>
      </c>
      <c r="AV203" s="15" t="s">
        <v>132</v>
      </c>
      <c r="AW203" s="15" t="s">
        <v>33</v>
      </c>
      <c r="AX203" s="15" t="s">
        <v>77</v>
      </c>
      <c r="AY203" s="220" t="s">
        <v>125</v>
      </c>
    </row>
    <row r="204" spans="1:65" s="2" customFormat="1" ht="16.5" customHeight="1">
      <c r="A204" s="36"/>
      <c r="B204" s="37"/>
      <c r="C204" s="175" t="s">
        <v>292</v>
      </c>
      <c r="D204" s="175" t="s">
        <v>127</v>
      </c>
      <c r="E204" s="176" t="s">
        <v>293</v>
      </c>
      <c r="F204" s="177" t="s">
        <v>294</v>
      </c>
      <c r="G204" s="178" t="s">
        <v>228</v>
      </c>
      <c r="H204" s="179">
        <v>0.94199999999999995</v>
      </c>
      <c r="I204" s="180"/>
      <c r="J204" s="181">
        <f>ROUND(I204*H204,2)</f>
        <v>0</v>
      </c>
      <c r="K204" s="177" t="s">
        <v>131</v>
      </c>
      <c r="L204" s="41"/>
      <c r="M204" s="182" t="s">
        <v>19</v>
      </c>
      <c r="N204" s="183" t="s">
        <v>43</v>
      </c>
      <c r="O204" s="66"/>
      <c r="P204" s="184">
        <f>O204*H204</f>
        <v>0</v>
      </c>
      <c r="Q204" s="184">
        <v>4.5799999999999999E-3</v>
      </c>
      <c r="R204" s="184">
        <f>Q204*H204</f>
        <v>4.3143599999999997E-3</v>
      </c>
      <c r="S204" s="184">
        <v>0</v>
      </c>
      <c r="T204" s="185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6" t="s">
        <v>132</v>
      </c>
      <c r="AT204" s="186" t="s">
        <v>127</v>
      </c>
      <c r="AU204" s="186" t="s">
        <v>81</v>
      </c>
      <c r="AY204" s="19" t="s">
        <v>125</v>
      </c>
      <c r="BE204" s="187">
        <f>IF(N204="základní",J204,0)</f>
        <v>0</v>
      </c>
      <c r="BF204" s="187">
        <f>IF(N204="snížená",J204,0)</f>
        <v>0</v>
      </c>
      <c r="BG204" s="187">
        <f>IF(N204="zákl. přenesená",J204,0)</f>
        <v>0</v>
      </c>
      <c r="BH204" s="187">
        <f>IF(N204="sníž. přenesená",J204,0)</f>
        <v>0</v>
      </c>
      <c r="BI204" s="187">
        <f>IF(N204="nulová",J204,0)</f>
        <v>0</v>
      </c>
      <c r="BJ204" s="19" t="s">
        <v>77</v>
      </c>
      <c r="BK204" s="187">
        <f>ROUND(I204*H204,2)</f>
        <v>0</v>
      </c>
      <c r="BL204" s="19" t="s">
        <v>132</v>
      </c>
      <c r="BM204" s="186" t="s">
        <v>295</v>
      </c>
    </row>
    <row r="205" spans="1:65" s="13" customFormat="1">
      <c r="B205" s="188"/>
      <c r="C205" s="189"/>
      <c r="D205" s="190" t="s">
        <v>134</v>
      </c>
      <c r="E205" s="191" t="s">
        <v>19</v>
      </c>
      <c r="F205" s="192" t="s">
        <v>296</v>
      </c>
      <c r="G205" s="189"/>
      <c r="H205" s="191" t="s">
        <v>19</v>
      </c>
      <c r="I205" s="193"/>
      <c r="J205" s="189"/>
      <c r="K205" s="189"/>
      <c r="L205" s="194"/>
      <c r="M205" s="195"/>
      <c r="N205" s="196"/>
      <c r="O205" s="196"/>
      <c r="P205" s="196"/>
      <c r="Q205" s="196"/>
      <c r="R205" s="196"/>
      <c r="S205" s="196"/>
      <c r="T205" s="197"/>
      <c r="AT205" s="198" t="s">
        <v>134</v>
      </c>
      <c r="AU205" s="198" t="s">
        <v>81</v>
      </c>
      <c r="AV205" s="13" t="s">
        <v>77</v>
      </c>
      <c r="AW205" s="13" t="s">
        <v>33</v>
      </c>
      <c r="AX205" s="13" t="s">
        <v>72</v>
      </c>
      <c r="AY205" s="198" t="s">
        <v>125</v>
      </c>
    </row>
    <row r="206" spans="1:65" s="14" customFormat="1">
      <c r="B206" s="199"/>
      <c r="C206" s="200"/>
      <c r="D206" s="190" t="s">
        <v>134</v>
      </c>
      <c r="E206" s="201" t="s">
        <v>19</v>
      </c>
      <c r="F206" s="202" t="s">
        <v>297</v>
      </c>
      <c r="G206" s="200"/>
      <c r="H206" s="203">
        <v>0.94199999999999995</v>
      </c>
      <c r="I206" s="204"/>
      <c r="J206" s="200"/>
      <c r="K206" s="200"/>
      <c r="L206" s="205"/>
      <c r="M206" s="206"/>
      <c r="N206" s="207"/>
      <c r="O206" s="207"/>
      <c r="P206" s="207"/>
      <c r="Q206" s="207"/>
      <c r="R206" s="207"/>
      <c r="S206" s="207"/>
      <c r="T206" s="208"/>
      <c r="AT206" s="209" t="s">
        <v>134</v>
      </c>
      <c r="AU206" s="209" t="s">
        <v>81</v>
      </c>
      <c r="AV206" s="14" t="s">
        <v>81</v>
      </c>
      <c r="AW206" s="14" t="s">
        <v>33</v>
      </c>
      <c r="AX206" s="14" t="s">
        <v>77</v>
      </c>
      <c r="AY206" s="209" t="s">
        <v>125</v>
      </c>
    </row>
    <row r="207" spans="1:65" s="2" customFormat="1" ht="16.5" customHeight="1">
      <c r="A207" s="36"/>
      <c r="B207" s="37"/>
      <c r="C207" s="175" t="s">
        <v>298</v>
      </c>
      <c r="D207" s="175" t="s">
        <v>127</v>
      </c>
      <c r="E207" s="176" t="s">
        <v>299</v>
      </c>
      <c r="F207" s="177" t="s">
        <v>300</v>
      </c>
      <c r="G207" s="178" t="s">
        <v>228</v>
      </c>
      <c r="H207" s="179">
        <v>0.94199999999999995</v>
      </c>
      <c r="I207" s="180"/>
      <c r="J207" s="181">
        <f>ROUND(I207*H207,2)</f>
        <v>0</v>
      </c>
      <c r="K207" s="177" t="s">
        <v>131</v>
      </c>
      <c r="L207" s="41"/>
      <c r="M207" s="182" t="s">
        <v>19</v>
      </c>
      <c r="N207" s="183" t="s">
        <v>43</v>
      </c>
      <c r="O207" s="66"/>
      <c r="P207" s="184">
        <f>O207*H207</f>
        <v>0</v>
      </c>
      <c r="Q207" s="184">
        <v>0</v>
      </c>
      <c r="R207" s="184">
        <f>Q207*H207</f>
        <v>0</v>
      </c>
      <c r="S207" s="184">
        <v>0</v>
      </c>
      <c r="T207" s="185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86" t="s">
        <v>132</v>
      </c>
      <c r="AT207" s="186" t="s">
        <v>127</v>
      </c>
      <c r="AU207" s="186" t="s">
        <v>81</v>
      </c>
      <c r="AY207" s="19" t="s">
        <v>125</v>
      </c>
      <c r="BE207" s="187">
        <f>IF(N207="základní",J207,0)</f>
        <v>0</v>
      </c>
      <c r="BF207" s="187">
        <f>IF(N207="snížená",J207,0)</f>
        <v>0</v>
      </c>
      <c r="BG207" s="187">
        <f>IF(N207="zákl. přenesená",J207,0)</f>
        <v>0</v>
      </c>
      <c r="BH207" s="187">
        <f>IF(N207="sníž. přenesená",J207,0)</f>
        <v>0</v>
      </c>
      <c r="BI207" s="187">
        <f>IF(N207="nulová",J207,0)</f>
        <v>0</v>
      </c>
      <c r="BJ207" s="19" t="s">
        <v>77</v>
      </c>
      <c r="BK207" s="187">
        <f>ROUND(I207*H207,2)</f>
        <v>0</v>
      </c>
      <c r="BL207" s="19" t="s">
        <v>132</v>
      </c>
      <c r="BM207" s="186" t="s">
        <v>301</v>
      </c>
    </row>
    <row r="208" spans="1:65" s="2" customFormat="1" ht="16.5" customHeight="1">
      <c r="A208" s="36"/>
      <c r="B208" s="37"/>
      <c r="C208" s="175" t="s">
        <v>302</v>
      </c>
      <c r="D208" s="175" t="s">
        <v>127</v>
      </c>
      <c r="E208" s="176" t="s">
        <v>303</v>
      </c>
      <c r="F208" s="177" t="s">
        <v>304</v>
      </c>
      <c r="G208" s="178" t="s">
        <v>222</v>
      </c>
      <c r="H208" s="179">
        <v>0.01</v>
      </c>
      <c r="I208" s="180"/>
      <c r="J208" s="181">
        <f>ROUND(I208*H208,2)</f>
        <v>0</v>
      </c>
      <c r="K208" s="177" t="s">
        <v>19</v>
      </c>
      <c r="L208" s="41"/>
      <c r="M208" s="182" t="s">
        <v>19</v>
      </c>
      <c r="N208" s="183" t="s">
        <v>43</v>
      </c>
      <c r="O208" s="66"/>
      <c r="P208" s="184">
        <f>O208*H208</f>
        <v>0</v>
      </c>
      <c r="Q208" s="184">
        <v>1.0471699999999999</v>
      </c>
      <c r="R208" s="184">
        <f>Q208*H208</f>
        <v>1.0471699999999999E-2</v>
      </c>
      <c r="S208" s="184">
        <v>0</v>
      </c>
      <c r="T208" s="185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6" t="s">
        <v>132</v>
      </c>
      <c r="AT208" s="186" t="s">
        <v>127</v>
      </c>
      <c r="AU208" s="186" t="s">
        <v>81</v>
      </c>
      <c r="AY208" s="19" t="s">
        <v>125</v>
      </c>
      <c r="BE208" s="187">
        <f>IF(N208="základní",J208,0)</f>
        <v>0</v>
      </c>
      <c r="BF208" s="187">
        <f>IF(N208="snížená",J208,0)</f>
        <v>0</v>
      </c>
      <c r="BG208" s="187">
        <f>IF(N208="zákl. přenesená",J208,0)</f>
        <v>0</v>
      </c>
      <c r="BH208" s="187">
        <f>IF(N208="sníž. přenesená",J208,0)</f>
        <v>0</v>
      </c>
      <c r="BI208" s="187">
        <f>IF(N208="nulová",J208,0)</f>
        <v>0</v>
      </c>
      <c r="BJ208" s="19" t="s">
        <v>77</v>
      </c>
      <c r="BK208" s="187">
        <f>ROUND(I208*H208,2)</f>
        <v>0</v>
      </c>
      <c r="BL208" s="19" t="s">
        <v>132</v>
      </c>
      <c r="BM208" s="186" t="s">
        <v>305</v>
      </c>
    </row>
    <row r="209" spans="1:65" s="13" customFormat="1">
      <c r="B209" s="188"/>
      <c r="C209" s="189"/>
      <c r="D209" s="190" t="s">
        <v>134</v>
      </c>
      <c r="E209" s="191" t="s">
        <v>19</v>
      </c>
      <c r="F209" s="192" t="s">
        <v>306</v>
      </c>
      <c r="G209" s="189"/>
      <c r="H209" s="191" t="s">
        <v>19</v>
      </c>
      <c r="I209" s="193"/>
      <c r="J209" s="189"/>
      <c r="K209" s="189"/>
      <c r="L209" s="194"/>
      <c r="M209" s="195"/>
      <c r="N209" s="196"/>
      <c r="O209" s="196"/>
      <c r="P209" s="196"/>
      <c r="Q209" s="196"/>
      <c r="R209" s="196"/>
      <c r="S209" s="196"/>
      <c r="T209" s="197"/>
      <c r="AT209" s="198" t="s">
        <v>134</v>
      </c>
      <c r="AU209" s="198" t="s">
        <v>81</v>
      </c>
      <c r="AV209" s="13" t="s">
        <v>77</v>
      </c>
      <c r="AW209" s="13" t="s">
        <v>33</v>
      </c>
      <c r="AX209" s="13" t="s">
        <v>72</v>
      </c>
      <c r="AY209" s="198" t="s">
        <v>125</v>
      </c>
    </row>
    <row r="210" spans="1:65" s="14" customFormat="1">
      <c r="B210" s="199"/>
      <c r="C210" s="200"/>
      <c r="D210" s="190" t="s">
        <v>134</v>
      </c>
      <c r="E210" s="201" t="s">
        <v>19</v>
      </c>
      <c r="F210" s="202" t="s">
        <v>307</v>
      </c>
      <c r="G210" s="200"/>
      <c r="H210" s="203">
        <v>0.01</v>
      </c>
      <c r="I210" s="204"/>
      <c r="J210" s="200"/>
      <c r="K210" s="200"/>
      <c r="L210" s="205"/>
      <c r="M210" s="206"/>
      <c r="N210" s="207"/>
      <c r="O210" s="207"/>
      <c r="P210" s="207"/>
      <c r="Q210" s="207"/>
      <c r="R210" s="207"/>
      <c r="S210" s="207"/>
      <c r="T210" s="208"/>
      <c r="AT210" s="209" t="s">
        <v>134</v>
      </c>
      <c r="AU210" s="209" t="s">
        <v>81</v>
      </c>
      <c r="AV210" s="14" t="s">
        <v>81</v>
      </c>
      <c r="AW210" s="14" t="s">
        <v>33</v>
      </c>
      <c r="AX210" s="14" t="s">
        <v>77</v>
      </c>
      <c r="AY210" s="209" t="s">
        <v>125</v>
      </c>
    </row>
    <row r="211" spans="1:65" s="2" customFormat="1" ht="16.5" customHeight="1">
      <c r="A211" s="36"/>
      <c r="B211" s="37"/>
      <c r="C211" s="175" t="s">
        <v>308</v>
      </c>
      <c r="D211" s="175" t="s">
        <v>127</v>
      </c>
      <c r="E211" s="176" t="s">
        <v>309</v>
      </c>
      <c r="F211" s="177" t="s">
        <v>310</v>
      </c>
      <c r="G211" s="178" t="s">
        <v>151</v>
      </c>
      <c r="H211" s="179">
        <v>1.6679999999999999</v>
      </c>
      <c r="I211" s="180"/>
      <c r="J211" s="181">
        <f>ROUND(I211*H211,2)</f>
        <v>0</v>
      </c>
      <c r="K211" s="177" t="s">
        <v>131</v>
      </c>
      <c r="L211" s="41"/>
      <c r="M211" s="182" t="s">
        <v>19</v>
      </c>
      <c r="N211" s="183" t="s">
        <v>43</v>
      </c>
      <c r="O211" s="66"/>
      <c r="P211" s="184">
        <f>O211*H211</f>
        <v>0</v>
      </c>
      <c r="Q211" s="184">
        <v>2.47214</v>
      </c>
      <c r="R211" s="184">
        <f>Q211*H211</f>
        <v>4.1235295199999999</v>
      </c>
      <c r="S211" s="184">
        <v>0</v>
      </c>
      <c r="T211" s="185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86" t="s">
        <v>132</v>
      </c>
      <c r="AT211" s="186" t="s">
        <v>127</v>
      </c>
      <c r="AU211" s="186" t="s">
        <v>81</v>
      </c>
      <c r="AY211" s="19" t="s">
        <v>125</v>
      </c>
      <c r="BE211" s="187">
        <f>IF(N211="základní",J211,0)</f>
        <v>0</v>
      </c>
      <c r="BF211" s="187">
        <f>IF(N211="snížená",J211,0)</f>
        <v>0</v>
      </c>
      <c r="BG211" s="187">
        <f>IF(N211="zákl. přenesená",J211,0)</f>
        <v>0</v>
      </c>
      <c r="BH211" s="187">
        <f>IF(N211="sníž. přenesená",J211,0)</f>
        <v>0</v>
      </c>
      <c r="BI211" s="187">
        <f>IF(N211="nulová",J211,0)</f>
        <v>0</v>
      </c>
      <c r="BJ211" s="19" t="s">
        <v>77</v>
      </c>
      <c r="BK211" s="187">
        <f>ROUND(I211*H211,2)</f>
        <v>0</v>
      </c>
      <c r="BL211" s="19" t="s">
        <v>132</v>
      </c>
      <c r="BM211" s="186" t="s">
        <v>311</v>
      </c>
    </row>
    <row r="212" spans="1:65" s="13" customFormat="1">
      <c r="B212" s="188"/>
      <c r="C212" s="189"/>
      <c r="D212" s="190" t="s">
        <v>134</v>
      </c>
      <c r="E212" s="191" t="s">
        <v>19</v>
      </c>
      <c r="F212" s="192" t="s">
        <v>312</v>
      </c>
      <c r="G212" s="189"/>
      <c r="H212" s="191" t="s">
        <v>19</v>
      </c>
      <c r="I212" s="193"/>
      <c r="J212" s="189"/>
      <c r="K212" s="189"/>
      <c r="L212" s="194"/>
      <c r="M212" s="195"/>
      <c r="N212" s="196"/>
      <c r="O212" s="196"/>
      <c r="P212" s="196"/>
      <c r="Q212" s="196"/>
      <c r="R212" s="196"/>
      <c r="S212" s="196"/>
      <c r="T212" s="197"/>
      <c r="AT212" s="198" t="s">
        <v>134</v>
      </c>
      <c r="AU212" s="198" t="s">
        <v>81</v>
      </c>
      <c r="AV212" s="13" t="s">
        <v>77</v>
      </c>
      <c r="AW212" s="13" t="s">
        <v>33</v>
      </c>
      <c r="AX212" s="13" t="s">
        <v>72</v>
      </c>
      <c r="AY212" s="198" t="s">
        <v>125</v>
      </c>
    </row>
    <row r="213" spans="1:65" s="14" customFormat="1">
      <c r="B213" s="199"/>
      <c r="C213" s="200"/>
      <c r="D213" s="190" t="s">
        <v>134</v>
      </c>
      <c r="E213" s="201" t="s">
        <v>19</v>
      </c>
      <c r="F213" s="202" t="s">
        <v>313</v>
      </c>
      <c r="G213" s="200"/>
      <c r="H213" s="203">
        <v>1.6679999999999999</v>
      </c>
      <c r="I213" s="204"/>
      <c r="J213" s="200"/>
      <c r="K213" s="200"/>
      <c r="L213" s="205"/>
      <c r="M213" s="206"/>
      <c r="N213" s="207"/>
      <c r="O213" s="207"/>
      <c r="P213" s="207"/>
      <c r="Q213" s="207"/>
      <c r="R213" s="207"/>
      <c r="S213" s="207"/>
      <c r="T213" s="208"/>
      <c r="AT213" s="209" t="s">
        <v>134</v>
      </c>
      <c r="AU213" s="209" t="s">
        <v>81</v>
      </c>
      <c r="AV213" s="14" t="s">
        <v>81</v>
      </c>
      <c r="AW213" s="14" t="s">
        <v>33</v>
      </c>
      <c r="AX213" s="14" t="s">
        <v>77</v>
      </c>
      <c r="AY213" s="209" t="s">
        <v>125</v>
      </c>
    </row>
    <row r="214" spans="1:65" s="12" customFormat="1" ht="22.9" customHeight="1">
      <c r="B214" s="159"/>
      <c r="C214" s="160"/>
      <c r="D214" s="161" t="s">
        <v>71</v>
      </c>
      <c r="E214" s="173" t="s">
        <v>140</v>
      </c>
      <c r="F214" s="173" t="s">
        <v>314</v>
      </c>
      <c r="G214" s="160"/>
      <c r="H214" s="160"/>
      <c r="I214" s="163"/>
      <c r="J214" s="174">
        <f>BK214</f>
        <v>0</v>
      </c>
      <c r="K214" s="160"/>
      <c r="L214" s="165"/>
      <c r="M214" s="166"/>
      <c r="N214" s="167"/>
      <c r="O214" s="167"/>
      <c r="P214" s="168">
        <f>SUM(P215:P242)</f>
        <v>0</v>
      </c>
      <c r="Q214" s="167"/>
      <c r="R214" s="168">
        <f>SUM(R215:R242)</f>
        <v>8.0527388000000002</v>
      </c>
      <c r="S214" s="167"/>
      <c r="T214" s="169">
        <f>SUM(T215:T242)</f>
        <v>0</v>
      </c>
      <c r="AR214" s="170" t="s">
        <v>77</v>
      </c>
      <c r="AT214" s="171" t="s">
        <v>71</v>
      </c>
      <c r="AU214" s="171" t="s">
        <v>77</v>
      </c>
      <c r="AY214" s="170" t="s">
        <v>125</v>
      </c>
      <c r="BK214" s="172">
        <f>SUM(BK215:BK242)</f>
        <v>0</v>
      </c>
    </row>
    <row r="215" spans="1:65" s="2" customFormat="1" ht="24">
      <c r="A215" s="36"/>
      <c r="B215" s="37"/>
      <c r="C215" s="175" t="s">
        <v>315</v>
      </c>
      <c r="D215" s="175" t="s">
        <v>127</v>
      </c>
      <c r="E215" s="176" t="s">
        <v>316</v>
      </c>
      <c r="F215" s="177" t="s">
        <v>317</v>
      </c>
      <c r="G215" s="178" t="s">
        <v>253</v>
      </c>
      <c r="H215" s="179">
        <v>38</v>
      </c>
      <c r="I215" s="180"/>
      <c r="J215" s="181">
        <f>ROUND(I215*H215,2)</f>
        <v>0</v>
      </c>
      <c r="K215" s="177" t="s">
        <v>131</v>
      </c>
      <c r="L215" s="41"/>
      <c r="M215" s="182" t="s">
        <v>19</v>
      </c>
      <c r="N215" s="183" t="s">
        <v>43</v>
      </c>
      <c r="O215" s="66"/>
      <c r="P215" s="184">
        <f>O215*H215</f>
        <v>0</v>
      </c>
      <c r="Q215" s="184">
        <v>0.17488999999999999</v>
      </c>
      <c r="R215" s="184">
        <f>Q215*H215</f>
        <v>6.6458199999999996</v>
      </c>
      <c r="S215" s="184">
        <v>0</v>
      </c>
      <c r="T215" s="185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86" t="s">
        <v>132</v>
      </c>
      <c r="AT215" s="186" t="s">
        <v>127</v>
      </c>
      <c r="AU215" s="186" t="s">
        <v>81</v>
      </c>
      <c r="AY215" s="19" t="s">
        <v>125</v>
      </c>
      <c r="BE215" s="187">
        <f>IF(N215="základní",J215,0)</f>
        <v>0</v>
      </c>
      <c r="BF215" s="187">
        <f>IF(N215="snížená",J215,0)</f>
        <v>0</v>
      </c>
      <c r="BG215" s="187">
        <f>IF(N215="zákl. přenesená",J215,0)</f>
        <v>0</v>
      </c>
      <c r="BH215" s="187">
        <f>IF(N215="sníž. přenesená",J215,0)</f>
        <v>0</v>
      </c>
      <c r="BI215" s="187">
        <f>IF(N215="nulová",J215,0)</f>
        <v>0</v>
      </c>
      <c r="BJ215" s="19" t="s">
        <v>77</v>
      </c>
      <c r="BK215" s="187">
        <f>ROUND(I215*H215,2)</f>
        <v>0</v>
      </c>
      <c r="BL215" s="19" t="s">
        <v>132</v>
      </c>
      <c r="BM215" s="186" t="s">
        <v>318</v>
      </c>
    </row>
    <row r="216" spans="1:65" s="13" customFormat="1">
      <c r="B216" s="188"/>
      <c r="C216" s="189"/>
      <c r="D216" s="190" t="s">
        <v>134</v>
      </c>
      <c r="E216" s="191" t="s">
        <v>19</v>
      </c>
      <c r="F216" s="192" t="s">
        <v>319</v>
      </c>
      <c r="G216" s="189"/>
      <c r="H216" s="191" t="s">
        <v>19</v>
      </c>
      <c r="I216" s="193"/>
      <c r="J216" s="189"/>
      <c r="K216" s="189"/>
      <c r="L216" s="194"/>
      <c r="M216" s="195"/>
      <c r="N216" s="196"/>
      <c r="O216" s="196"/>
      <c r="P216" s="196"/>
      <c r="Q216" s="196"/>
      <c r="R216" s="196"/>
      <c r="S216" s="196"/>
      <c r="T216" s="197"/>
      <c r="AT216" s="198" t="s">
        <v>134</v>
      </c>
      <c r="AU216" s="198" t="s">
        <v>81</v>
      </c>
      <c r="AV216" s="13" t="s">
        <v>77</v>
      </c>
      <c r="AW216" s="13" t="s">
        <v>33</v>
      </c>
      <c r="AX216" s="13" t="s">
        <v>72</v>
      </c>
      <c r="AY216" s="198" t="s">
        <v>125</v>
      </c>
    </row>
    <row r="217" spans="1:65" s="14" customFormat="1">
      <c r="B217" s="199"/>
      <c r="C217" s="200"/>
      <c r="D217" s="190" t="s">
        <v>134</v>
      </c>
      <c r="E217" s="201" t="s">
        <v>19</v>
      </c>
      <c r="F217" s="202" t="s">
        <v>320</v>
      </c>
      <c r="G217" s="200"/>
      <c r="H217" s="203">
        <v>30</v>
      </c>
      <c r="I217" s="204"/>
      <c r="J217" s="200"/>
      <c r="K217" s="200"/>
      <c r="L217" s="205"/>
      <c r="M217" s="206"/>
      <c r="N217" s="207"/>
      <c r="O217" s="207"/>
      <c r="P217" s="207"/>
      <c r="Q217" s="207"/>
      <c r="R217" s="207"/>
      <c r="S217" s="207"/>
      <c r="T217" s="208"/>
      <c r="AT217" s="209" t="s">
        <v>134</v>
      </c>
      <c r="AU217" s="209" t="s">
        <v>81</v>
      </c>
      <c r="AV217" s="14" t="s">
        <v>81</v>
      </c>
      <c r="AW217" s="14" t="s">
        <v>33</v>
      </c>
      <c r="AX217" s="14" t="s">
        <v>72</v>
      </c>
      <c r="AY217" s="209" t="s">
        <v>125</v>
      </c>
    </row>
    <row r="218" spans="1:65" s="13" customFormat="1">
      <c r="B218" s="188"/>
      <c r="C218" s="189"/>
      <c r="D218" s="190" t="s">
        <v>134</v>
      </c>
      <c r="E218" s="191" t="s">
        <v>19</v>
      </c>
      <c r="F218" s="192" t="s">
        <v>321</v>
      </c>
      <c r="G218" s="189"/>
      <c r="H218" s="191" t="s">
        <v>19</v>
      </c>
      <c r="I218" s="193"/>
      <c r="J218" s="189"/>
      <c r="K218" s="189"/>
      <c r="L218" s="194"/>
      <c r="M218" s="195"/>
      <c r="N218" s="196"/>
      <c r="O218" s="196"/>
      <c r="P218" s="196"/>
      <c r="Q218" s="196"/>
      <c r="R218" s="196"/>
      <c r="S218" s="196"/>
      <c r="T218" s="197"/>
      <c r="AT218" s="198" t="s">
        <v>134</v>
      </c>
      <c r="AU218" s="198" t="s">
        <v>81</v>
      </c>
      <c r="AV218" s="13" t="s">
        <v>77</v>
      </c>
      <c r="AW218" s="13" t="s">
        <v>33</v>
      </c>
      <c r="AX218" s="13" t="s">
        <v>72</v>
      </c>
      <c r="AY218" s="198" t="s">
        <v>125</v>
      </c>
    </row>
    <row r="219" spans="1:65" s="14" customFormat="1">
      <c r="B219" s="199"/>
      <c r="C219" s="200"/>
      <c r="D219" s="190" t="s">
        <v>134</v>
      </c>
      <c r="E219" s="201" t="s">
        <v>19</v>
      </c>
      <c r="F219" s="202" t="s">
        <v>180</v>
      </c>
      <c r="G219" s="200"/>
      <c r="H219" s="203">
        <v>8</v>
      </c>
      <c r="I219" s="204"/>
      <c r="J219" s="200"/>
      <c r="K219" s="200"/>
      <c r="L219" s="205"/>
      <c r="M219" s="206"/>
      <c r="N219" s="207"/>
      <c r="O219" s="207"/>
      <c r="P219" s="207"/>
      <c r="Q219" s="207"/>
      <c r="R219" s="207"/>
      <c r="S219" s="207"/>
      <c r="T219" s="208"/>
      <c r="AT219" s="209" t="s">
        <v>134</v>
      </c>
      <c r="AU219" s="209" t="s">
        <v>81</v>
      </c>
      <c r="AV219" s="14" t="s">
        <v>81</v>
      </c>
      <c r="AW219" s="14" t="s">
        <v>33</v>
      </c>
      <c r="AX219" s="14" t="s">
        <v>72</v>
      </c>
      <c r="AY219" s="209" t="s">
        <v>125</v>
      </c>
    </row>
    <row r="220" spans="1:65" s="15" customFormat="1">
      <c r="B220" s="210"/>
      <c r="C220" s="211"/>
      <c r="D220" s="190" t="s">
        <v>134</v>
      </c>
      <c r="E220" s="212" t="s">
        <v>19</v>
      </c>
      <c r="F220" s="213" t="s">
        <v>148</v>
      </c>
      <c r="G220" s="211"/>
      <c r="H220" s="214">
        <v>38</v>
      </c>
      <c r="I220" s="215"/>
      <c r="J220" s="211"/>
      <c r="K220" s="211"/>
      <c r="L220" s="216"/>
      <c r="M220" s="217"/>
      <c r="N220" s="218"/>
      <c r="O220" s="218"/>
      <c r="P220" s="218"/>
      <c r="Q220" s="218"/>
      <c r="R220" s="218"/>
      <c r="S220" s="218"/>
      <c r="T220" s="219"/>
      <c r="AT220" s="220" t="s">
        <v>134</v>
      </c>
      <c r="AU220" s="220" t="s">
        <v>81</v>
      </c>
      <c r="AV220" s="15" t="s">
        <v>132</v>
      </c>
      <c r="AW220" s="15" t="s">
        <v>33</v>
      </c>
      <c r="AX220" s="15" t="s">
        <v>77</v>
      </c>
      <c r="AY220" s="220" t="s">
        <v>125</v>
      </c>
    </row>
    <row r="221" spans="1:65" s="2" customFormat="1" ht="16.5" customHeight="1">
      <c r="A221" s="36"/>
      <c r="B221" s="37"/>
      <c r="C221" s="232" t="s">
        <v>322</v>
      </c>
      <c r="D221" s="232" t="s">
        <v>219</v>
      </c>
      <c r="E221" s="233" t="s">
        <v>323</v>
      </c>
      <c r="F221" s="234" t="s">
        <v>324</v>
      </c>
      <c r="G221" s="235" t="s">
        <v>253</v>
      </c>
      <c r="H221" s="236">
        <v>30</v>
      </c>
      <c r="I221" s="237"/>
      <c r="J221" s="238">
        <f>ROUND(I221*H221,2)</f>
        <v>0</v>
      </c>
      <c r="K221" s="234" t="s">
        <v>131</v>
      </c>
      <c r="L221" s="239"/>
      <c r="M221" s="240" t="s">
        <v>19</v>
      </c>
      <c r="N221" s="241" t="s">
        <v>43</v>
      </c>
      <c r="O221" s="66"/>
      <c r="P221" s="184">
        <f>O221*H221</f>
        <v>0</v>
      </c>
      <c r="Q221" s="184">
        <v>3.2000000000000002E-3</v>
      </c>
      <c r="R221" s="184">
        <f>Q221*H221</f>
        <v>9.6000000000000002E-2</v>
      </c>
      <c r="S221" s="184">
        <v>0</v>
      </c>
      <c r="T221" s="185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86" t="s">
        <v>180</v>
      </c>
      <c r="AT221" s="186" t="s">
        <v>219</v>
      </c>
      <c r="AU221" s="186" t="s">
        <v>81</v>
      </c>
      <c r="AY221" s="19" t="s">
        <v>125</v>
      </c>
      <c r="BE221" s="187">
        <f>IF(N221="základní",J221,0)</f>
        <v>0</v>
      </c>
      <c r="BF221" s="187">
        <f>IF(N221="snížená",J221,0)</f>
        <v>0</v>
      </c>
      <c r="BG221" s="187">
        <f>IF(N221="zákl. přenesená",J221,0)</f>
        <v>0</v>
      </c>
      <c r="BH221" s="187">
        <f>IF(N221="sníž. přenesená",J221,0)</f>
        <v>0</v>
      </c>
      <c r="BI221" s="187">
        <f>IF(N221="nulová",J221,0)</f>
        <v>0</v>
      </c>
      <c r="BJ221" s="19" t="s">
        <v>77</v>
      </c>
      <c r="BK221" s="187">
        <f>ROUND(I221*H221,2)</f>
        <v>0</v>
      </c>
      <c r="BL221" s="19" t="s">
        <v>132</v>
      </c>
      <c r="BM221" s="186" t="s">
        <v>325</v>
      </c>
    </row>
    <row r="222" spans="1:65" s="2" customFormat="1" ht="16.5" customHeight="1">
      <c r="A222" s="36"/>
      <c r="B222" s="37"/>
      <c r="C222" s="232" t="s">
        <v>320</v>
      </c>
      <c r="D222" s="232" t="s">
        <v>219</v>
      </c>
      <c r="E222" s="233" t="s">
        <v>326</v>
      </c>
      <c r="F222" s="234" t="s">
        <v>327</v>
      </c>
      <c r="G222" s="235" t="s">
        <v>253</v>
      </c>
      <c r="H222" s="236">
        <v>8</v>
      </c>
      <c r="I222" s="237"/>
      <c r="J222" s="238">
        <f>ROUND(I222*H222,2)</f>
        <v>0</v>
      </c>
      <c r="K222" s="234" t="s">
        <v>131</v>
      </c>
      <c r="L222" s="239"/>
      <c r="M222" s="240" t="s">
        <v>19</v>
      </c>
      <c r="N222" s="241" t="s">
        <v>43</v>
      </c>
      <c r="O222" s="66"/>
      <c r="P222" s="184">
        <f>O222*H222</f>
        <v>0</v>
      </c>
      <c r="Q222" s="184">
        <v>2.7000000000000001E-3</v>
      </c>
      <c r="R222" s="184">
        <f>Q222*H222</f>
        <v>2.1600000000000001E-2</v>
      </c>
      <c r="S222" s="184">
        <v>0</v>
      </c>
      <c r="T222" s="185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186" t="s">
        <v>180</v>
      </c>
      <c r="AT222" s="186" t="s">
        <v>219</v>
      </c>
      <c r="AU222" s="186" t="s">
        <v>81</v>
      </c>
      <c r="AY222" s="19" t="s">
        <v>125</v>
      </c>
      <c r="BE222" s="187">
        <f>IF(N222="základní",J222,0)</f>
        <v>0</v>
      </c>
      <c r="BF222" s="187">
        <f>IF(N222="snížená",J222,0)</f>
        <v>0</v>
      </c>
      <c r="BG222" s="187">
        <f>IF(N222="zákl. přenesená",J222,0)</f>
        <v>0</v>
      </c>
      <c r="BH222" s="187">
        <f>IF(N222="sníž. přenesená",J222,0)</f>
        <v>0</v>
      </c>
      <c r="BI222" s="187">
        <f>IF(N222="nulová",J222,0)</f>
        <v>0</v>
      </c>
      <c r="BJ222" s="19" t="s">
        <v>77</v>
      </c>
      <c r="BK222" s="187">
        <f>ROUND(I222*H222,2)</f>
        <v>0</v>
      </c>
      <c r="BL222" s="19" t="s">
        <v>132</v>
      </c>
      <c r="BM222" s="186" t="s">
        <v>328</v>
      </c>
    </row>
    <row r="223" spans="1:65" s="2" customFormat="1" ht="16.5" customHeight="1">
      <c r="A223" s="36"/>
      <c r="B223" s="37"/>
      <c r="C223" s="175" t="s">
        <v>329</v>
      </c>
      <c r="D223" s="175" t="s">
        <v>127</v>
      </c>
      <c r="E223" s="176" t="s">
        <v>330</v>
      </c>
      <c r="F223" s="177" t="s">
        <v>331</v>
      </c>
      <c r="G223" s="178" t="s">
        <v>130</v>
      </c>
      <c r="H223" s="179">
        <v>74</v>
      </c>
      <c r="I223" s="180"/>
      <c r="J223" s="181">
        <f>ROUND(I223*H223,2)</f>
        <v>0</v>
      </c>
      <c r="K223" s="177" t="s">
        <v>131</v>
      </c>
      <c r="L223" s="41"/>
      <c r="M223" s="182" t="s">
        <v>19</v>
      </c>
      <c r="N223" s="183" t="s">
        <v>43</v>
      </c>
      <c r="O223" s="66"/>
      <c r="P223" s="184">
        <f>O223*H223</f>
        <v>0</v>
      </c>
      <c r="Q223" s="184">
        <v>0</v>
      </c>
      <c r="R223" s="184">
        <f>Q223*H223</f>
        <v>0</v>
      </c>
      <c r="S223" s="184">
        <v>0</v>
      </c>
      <c r="T223" s="185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86" t="s">
        <v>132</v>
      </c>
      <c r="AT223" s="186" t="s">
        <v>127</v>
      </c>
      <c r="AU223" s="186" t="s">
        <v>81</v>
      </c>
      <c r="AY223" s="19" t="s">
        <v>125</v>
      </c>
      <c r="BE223" s="187">
        <f>IF(N223="základní",J223,0)</f>
        <v>0</v>
      </c>
      <c r="BF223" s="187">
        <f>IF(N223="snížená",J223,0)</f>
        <v>0</v>
      </c>
      <c r="BG223" s="187">
        <f>IF(N223="zákl. přenesená",J223,0)</f>
        <v>0</v>
      </c>
      <c r="BH223" s="187">
        <f>IF(N223="sníž. přenesená",J223,0)</f>
        <v>0</v>
      </c>
      <c r="BI223" s="187">
        <f>IF(N223="nulová",J223,0)</f>
        <v>0</v>
      </c>
      <c r="BJ223" s="19" t="s">
        <v>77</v>
      </c>
      <c r="BK223" s="187">
        <f>ROUND(I223*H223,2)</f>
        <v>0</v>
      </c>
      <c r="BL223" s="19" t="s">
        <v>132</v>
      </c>
      <c r="BM223" s="186" t="s">
        <v>332</v>
      </c>
    </row>
    <row r="224" spans="1:65" s="2" customFormat="1" ht="16.5" customHeight="1">
      <c r="A224" s="36"/>
      <c r="B224" s="37"/>
      <c r="C224" s="232" t="s">
        <v>333</v>
      </c>
      <c r="D224" s="232" t="s">
        <v>219</v>
      </c>
      <c r="E224" s="233" t="s">
        <v>334</v>
      </c>
      <c r="F224" s="234" t="s">
        <v>335</v>
      </c>
      <c r="G224" s="235" t="s">
        <v>130</v>
      </c>
      <c r="H224" s="236">
        <v>75</v>
      </c>
      <c r="I224" s="237"/>
      <c r="J224" s="238">
        <f>ROUND(I224*H224,2)</f>
        <v>0</v>
      </c>
      <c r="K224" s="234" t="s">
        <v>131</v>
      </c>
      <c r="L224" s="239"/>
      <c r="M224" s="240" t="s">
        <v>19</v>
      </c>
      <c r="N224" s="241" t="s">
        <v>43</v>
      </c>
      <c r="O224" s="66"/>
      <c r="P224" s="184">
        <f>O224*H224</f>
        <v>0</v>
      </c>
      <c r="Q224" s="184">
        <v>1.5E-3</v>
      </c>
      <c r="R224" s="184">
        <f>Q224*H224</f>
        <v>0.1125</v>
      </c>
      <c r="S224" s="184">
        <v>0</v>
      </c>
      <c r="T224" s="185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86" t="s">
        <v>180</v>
      </c>
      <c r="AT224" s="186" t="s">
        <v>219</v>
      </c>
      <c r="AU224" s="186" t="s">
        <v>81</v>
      </c>
      <c r="AY224" s="19" t="s">
        <v>125</v>
      </c>
      <c r="BE224" s="187">
        <f>IF(N224="základní",J224,0)</f>
        <v>0</v>
      </c>
      <c r="BF224" s="187">
        <f>IF(N224="snížená",J224,0)</f>
        <v>0</v>
      </c>
      <c r="BG224" s="187">
        <f>IF(N224="zákl. přenesená",J224,0)</f>
        <v>0</v>
      </c>
      <c r="BH224" s="187">
        <f>IF(N224="sníž. přenesená",J224,0)</f>
        <v>0</v>
      </c>
      <c r="BI224" s="187">
        <f>IF(N224="nulová",J224,0)</f>
        <v>0</v>
      </c>
      <c r="BJ224" s="19" t="s">
        <v>77</v>
      </c>
      <c r="BK224" s="187">
        <f>ROUND(I224*H224,2)</f>
        <v>0</v>
      </c>
      <c r="BL224" s="19" t="s">
        <v>132</v>
      </c>
      <c r="BM224" s="186" t="s">
        <v>336</v>
      </c>
    </row>
    <row r="225" spans="1:65" s="14" customFormat="1">
      <c r="B225" s="199"/>
      <c r="C225" s="200"/>
      <c r="D225" s="190" t="s">
        <v>134</v>
      </c>
      <c r="E225" s="201" t="s">
        <v>19</v>
      </c>
      <c r="F225" s="202" t="s">
        <v>337</v>
      </c>
      <c r="G225" s="200"/>
      <c r="H225" s="203">
        <v>74.739999999999995</v>
      </c>
      <c r="I225" s="204"/>
      <c r="J225" s="200"/>
      <c r="K225" s="200"/>
      <c r="L225" s="205"/>
      <c r="M225" s="206"/>
      <c r="N225" s="207"/>
      <c r="O225" s="207"/>
      <c r="P225" s="207"/>
      <c r="Q225" s="207"/>
      <c r="R225" s="207"/>
      <c r="S225" s="207"/>
      <c r="T225" s="208"/>
      <c r="AT225" s="209" t="s">
        <v>134</v>
      </c>
      <c r="AU225" s="209" t="s">
        <v>81</v>
      </c>
      <c r="AV225" s="14" t="s">
        <v>81</v>
      </c>
      <c r="AW225" s="14" t="s">
        <v>33</v>
      </c>
      <c r="AX225" s="14" t="s">
        <v>72</v>
      </c>
      <c r="AY225" s="209" t="s">
        <v>125</v>
      </c>
    </row>
    <row r="226" spans="1:65" s="14" customFormat="1">
      <c r="B226" s="199"/>
      <c r="C226" s="200"/>
      <c r="D226" s="190" t="s">
        <v>134</v>
      </c>
      <c r="E226" s="201" t="s">
        <v>19</v>
      </c>
      <c r="F226" s="202" t="s">
        <v>338</v>
      </c>
      <c r="G226" s="200"/>
      <c r="H226" s="203">
        <v>75</v>
      </c>
      <c r="I226" s="204"/>
      <c r="J226" s="200"/>
      <c r="K226" s="200"/>
      <c r="L226" s="205"/>
      <c r="M226" s="206"/>
      <c r="N226" s="207"/>
      <c r="O226" s="207"/>
      <c r="P226" s="207"/>
      <c r="Q226" s="207"/>
      <c r="R226" s="207"/>
      <c r="S226" s="207"/>
      <c r="T226" s="208"/>
      <c r="AT226" s="209" t="s">
        <v>134</v>
      </c>
      <c r="AU226" s="209" t="s">
        <v>81</v>
      </c>
      <c r="AV226" s="14" t="s">
        <v>81</v>
      </c>
      <c r="AW226" s="14" t="s">
        <v>33</v>
      </c>
      <c r="AX226" s="14" t="s">
        <v>77</v>
      </c>
      <c r="AY226" s="209" t="s">
        <v>125</v>
      </c>
    </row>
    <row r="227" spans="1:65" s="2" customFormat="1" ht="16.5" customHeight="1">
      <c r="A227" s="36"/>
      <c r="B227" s="37"/>
      <c r="C227" s="175" t="s">
        <v>339</v>
      </c>
      <c r="D227" s="175" t="s">
        <v>127</v>
      </c>
      <c r="E227" s="176" t="s">
        <v>340</v>
      </c>
      <c r="F227" s="177" t="s">
        <v>341</v>
      </c>
      <c r="G227" s="178" t="s">
        <v>130</v>
      </c>
      <c r="H227" s="179">
        <v>296</v>
      </c>
      <c r="I227" s="180"/>
      <c r="J227" s="181">
        <f>ROUND(I227*H227,2)</f>
        <v>0</v>
      </c>
      <c r="K227" s="177" t="s">
        <v>131</v>
      </c>
      <c r="L227" s="41"/>
      <c r="M227" s="182" t="s">
        <v>19</v>
      </c>
      <c r="N227" s="183" t="s">
        <v>43</v>
      </c>
      <c r="O227" s="66"/>
      <c r="P227" s="184">
        <f>O227*H227</f>
        <v>0</v>
      </c>
      <c r="Q227" s="184">
        <v>0</v>
      </c>
      <c r="R227" s="184">
        <f>Q227*H227</f>
        <v>0</v>
      </c>
      <c r="S227" s="184">
        <v>0</v>
      </c>
      <c r="T227" s="185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86" t="s">
        <v>132</v>
      </c>
      <c r="AT227" s="186" t="s">
        <v>127</v>
      </c>
      <c r="AU227" s="186" t="s">
        <v>81</v>
      </c>
      <c r="AY227" s="19" t="s">
        <v>125</v>
      </c>
      <c r="BE227" s="187">
        <f>IF(N227="základní",J227,0)</f>
        <v>0</v>
      </c>
      <c r="BF227" s="187">
        <f>IF(N227="snížená",J227,0)</f>
        <v>0</v>
      </c>
      <c r="BG227" s="187">
        <f>IF(N227="zákl. přenesená",J227,0)</f>
        <v>0</v>
      </c>
      <c r="BH227" s="187">
        <f>IF(N227="sníž. přenesená",J227,0)</f>
        <v>0</v>
      </c>
      <c r="BI227" s="187">
        <f>IF(N227="nulová",J227,0)</f>
        <v>0</v>
      </c>
      <c r="BJ227" s="19" t="s">
        <v>77</v>
      </c>
      <c r="BK227" s="187">
        <f>ROUND(I227*H227,2)</f>
        <v>0</v>
      </c>
      <c r="BL227" s="19" t="s">
        <v>132</v>
      </c>
      <c r="BM227" s="186" t="s">
        <v>342</v>
      </c>
    </row>
    <row r="228" spans="1:65" s="13" customFormat="1">
      <c r="B228" s="188"/>
      <c r="C228" s="189"/>
      <c r="D228" s="190" t="s">
        <v>134</v>
      </c>
      <c r="E228" s="191" t="s">
        <v>19</v>
      </c>
      <c r="F228" s="192" t="s">
        <v>343</v>
      </c>
      <c r="G228" s="189"/>
      <c r="H228" s="191" t="s">
        <v>19</v>
      </c>
      <c r="I228" s="193"/>
      <c r="J228" s="189"/>
      <c r="K228" s="189"/>
      <c r="L228" s="194"/>
      <c r="M228" s="195"/>
      <c r="N228" s="196"/>
      <c r="O228" s="196"/>
      <c r="P228" s="196"/>
      <c r="Q228" s="196"/>
      <c r="R228" s="196"/>
      <c r="S228" s="196"/>
      <c r="T228" s="197"/>
      <c r="AT228" s="198" t="s">
        <v>134</v>
      </c>
      <c r="AU228" s="198" t="s">
        <v>81</v>
      </c>
      <c r="AV228" s="13" t="s">
        <v>77</v>
      </c>
      <c r="AW228" s="13" t="s">
        <v>33</v>
      </c>
      <c r="AX228" s="13" t="s">
        <v>72</v>
      </c>
      <c r="AY228" s="198" t="s">
        <v>125</v>
      </c>
    </row>
    <row r="229" spans="1:65" s="14" customFormat="1">
      <c r="B229" s="199"/>
      <c r="C229" s="200"/>
      <c r="D229" s="190" t="s">
        <v>134</v>
      </c>
      <c r="E229" s="201" t="s">
        <v>19</v>
      </c>
      <c r="F229" s="202" t="s">
        <v>344</v>
      </c>
      <c r="G229" s="200"/>
      <c r="H229" s="203">
        <v>222</v>
      </c>
      <c r="I229" s="204"/>
      <c r="J229" s="200"/>
      <c r="K229" s="200"/>
      <c r="L229" s="205"/>
      <c r="M229" s="206"/>
      <c r="N229" s="207"/>
      <c r="O229" s="207"/>
      <c r="P229" s="207"/>
      <c r="Q229" s="207"/>
      <c r="R229" s="207"/>
      <c r="S229" s="207"/>
      <c r="T229" s="208"/>
      <c r="AT229" s="209" t="s">
        <v>134</v>
      </c>
      <c r="AU229" s="209" t="s">
        <v>81</v>
      </c>
      <c r="AV229" s="14" t="s">
        <v>81</v>
      </c>
      <c r="AW229" s="14" t="s">
        <v>33</v>
      </c>
      <c r="AX229" s="14" t="s">
        <v>72</v>
      </c>
      <c r="AY229" s="209" t="s">
        <v>125</v>
      </c>
    </row>
    <row r="230" spans="1:65" s="13" customFormat="1">
      <c r="B230" s="188"/>
      <c r="C230" s="189"/>
      <c r="D230" s="190" t="s">
        <v>134</v>
      </c>
      <c r="E230" s="191" t="s">
        <v>19</v>
      </c>
      <c r="F230" s="192" t="s">
        <v>345</v>
      </c>
      <c r="G230" s="189"/>
      <c r="H230" s="191" t="s">
        <v>19</v>
      </c>
      <c r="I230" s="193"/>
      <c r="J230" s="189"/>
      <c r="K230" s="189"/>
      <c r="L230" s="194"/>
      <c r="M230" s="195"/>
      <c r="N230" s="196"/>
      <c r="O230" s="196"/>
      <c r="P230" s="196"/>
      <c r="Q230" s="196"/>
      <c r="R230" s="196"/>
      <c r="S230" s="196"/>
      <c r="T230" s="197"/>
      <c r="AT230" s="198" t="s">
        <v>134</v>
      </c>
      <c r="AU230" s="198" t="s">
        <v>81</v>
      </c>
      <c r="AV230" s="13" t="s">
        <v>77</v>
      </c>
      <c r="AW230" s="13" t="s">
        <v>33</v>
      </c>
      <c r="AX230" s="13" t="s">
        <v>72</v>
      </c>
      <c r="AY230" s="198" t="s">
        <v>125</v>
      </c>
    </row>
    <row r="231" spans="1:65" s="14" customFormat="1">
      <c r="B231" s="199"/>
      <c r="C231" s="200"/>
      <c r="D231" s="190" t="s">
        <v>134</v>
      </c>
      <c r="E231" s="201" t="s">
        <v>19</v>
      </c>
      <c r="F231" s="202" t="s">
        <v>346</v>
      </c>
      <c r="G231" s="200"/>
      <c r="H231" s="203">
        <v>74</v>
      </c>
      <c r="I231" s="204"/>
      <c r="J231" s="200"/>
      <c r="K231" s="200"/>
      <c r="L231" s="205"/>
      <c r="M231" s="206"/>
      <c r="N231" s="207"/>
      <c r="O231" s="207"/>
      <c r="P231" s="207"/>
      <c r="Q231" s="207"/>
      <c r="R231" s="207"/>
      <c r="S231" s="207"/>
      <c r="T231" s="208"/>
      <c r="AT231" s="209" t="s">
        <v>134</v>
      </c>
      <c r="AU231" s="209" t="s">
        <v>81</v>
      </c>
      <c r="AV231" s="14" t="s">
        <v>81</v>
      </c>
      <c r="AW231" s="14" t="s">
        <v>33</v>
      </c>
      <c r="AX231" s="14" t="s">
        <v>72</v>
      </c>
      <c r="AY231" s="209" t="s">
        <v>125</v>
      </c>
    </row>
    <row r="232" spans="1:65" s="15" customFormat="1">
      <c r="B232" s="210"/>
      <c r="C232" s="211"/>
      <c r="D232" s="190" t="s">
        <v>134</v>
      </c>
      <c r="E232" s="212" t="s">
        <v>19</v>
      </c>
      <c r="F232" s="213" t="s">
        <v>148</v>
      </c>
      <c r="G232" s="211"/>
      <c r="H232" s="214">
        <v>296</v>
      </c>
      <c r="I232" s="215"/>
      <c r="J232" s="211"/>
      <c r="K232" s="211"/>
      <c r="L232" s="216"/>
      <c r="M232" s="217"/>
      <c r="N232" s="218"/>
      <c r="O232" s="218"/>
      <c r="P232" s="218"/>
      <c r="Q232" s="218"/>
      <c r="R232" s="218"/>
      <c r="S232" s="218"/>
      <c r="T232" s="219"/>
      <c r="AT232" s="220" t="s">
        <v>134</v>
      </c>
      <c r="AU232" s="220" t="s">
        <v>81</v>
      </c>
      <c r="AV232" s="15" t="s">
        <v>132</v>
      </c>
      <c r="AW232" s="15" t="s">
        <v>33</v>
      </c>
      <c r="AX232" s="15" t="s">
        <v>77</v>
      </c>
      <c r="AY232" s="220" t="s">
        <v>125</v>
      </c>
    </row>
    <row r="233" spans="1:65" s="2" customFormat="1" ht="16.5" customHeight="1">
      <c r="A233" s="36"/>
      <c r="B233" s="37"/>
      <c r="C233" s="232" t="s">
        <v>347</v>
      </c>
      <c r="D233" s="232" t="s">
        <v>219</v>
      </c>
      <c r="E233" s="233" t="s">
        <v>348</v>
      </c>
      <c r="F233" s="234" t="s">
        <v>349</v>
      </c>
      <c r="G233" s="235" t="s">
        <v>130</v>
      </c>
      <c r="H233" s="236">
        <v>222</v>
      </c>
      <c r="I233" s="237"/>
      <c r="J233" s="238">
        <f>ROUND(I233*H233,2)</f>
        <v>0</v>
      </c>
      <c r="K233" s="234" t="s">
        <v>19</v>
      </c>
      <c r="L233" s="239"/>
      <c r="M233" s="240" t="s">
        <v>19</v>
      </c>
      <c r="N233" s="241" t="s">
        <v>43</v>
      </c>
      <c r="O233" s="66"/>
      <c r="P233" s="184">
        <f>O233*H233</f>
        <v>0</v>
      </c>
      <c r="Q233" s="184">
        <v>0</v>
      </c>
      <c r="R233" s="184">
        <f>Q233*H233</f>
        <v>0</v>
      </c>
      <c r="S233" s="184">
        <v>0</v>
      </c>
      <c r="T233" s="185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86" t="s">
        <v>333</v>
      </c>
      <c r="AT233" s="186" t="s">
        <v>219</v>
      </c>
      <c r="AU233" s="186" t="s">
        <v>81</v>
      </c>
      <c r="AY233" s="19" t="s">
        <v>125</v>
      </c>
      <c r="BE233" s="187">
        <f>IF(N233="základní",J233,0)</f>
        <v>0</v>
      </c>
      <c r="BF233" s="187">
        <f>IF(N233="snížená",J233,0)</f>
        <v>0</v>
      </c>
      <c r="BG233" s="187">
        <f>IF(N233="zákl. přenesená",J233,0)</f>
        <v>0</v>
      </c>
      <c r="BH233" s="187">
        <f>IF(N233="sníž. přenesená",J233,0)</f>
        <v>0</v>
      </c>
      <c r="BI233" s="187">
        <f>IF(N233="nulová",J233,0)</f>
        <v>0</v>
      </c>
      <c r="BJ233" s="19" t="s">
        <v>77</v>
      </c>
      <c r="BK233" s="187">
        <f>ROUND(I233*H233,2)</f>
        <v>0</v>
      </c>
      <c r="BL233" s="19" t="s">
        <v>245</v>
      </c>
      <c r="BM233" s="186" t="s">
        <v>350</v>
      </c>
    </row>
    <row r="234" spans="1:65" s="14" customFormat="1">
      <c r="B234" s="199"/>
      <c r="C234" s="200"/>
      <c r="D234" s="190" t="s">
        <v>134</v>
      </c>
      <c r="E234" s="201" t="s">
        <v>19</v>
      </c>
      <c r="F234" s="202" t="s">
        <v>344</v>
      </c>
      <c r="G234" s="200"/>
      <c r="H234" s="203">
        <v>222</v>
      </c>
      <c r="I234" s="204"/>
      <c r="J234" s="200"/>
      <c r="K234" s="200"/>
      <c r="L234" s="205"/>
      <c r="M234" s="206"/>
      <c r="N234" s="207"/>
      <c r="O234" s="207"/>
      <c r="P234" s="207"/>
      <c r="Q234" s="207"/>
      <c r="R234" s="207"/>
      <c r="S234" s="207"/>
      <c r="T234" s="208"/>
      <c r="AT234" s="209" t="s">
        <v>134</v>
      </c>
      <c r="AU234" s="209" t="s">
        <v>81</v>
      </c>
      <c r="AV234" s="14" t="s">
        <v>81</v>
      </c>
      <c r="AW234" s="14" t="s">
        <v>33</v>
      </c>
      <c r="AX234" s="14" t="s">
        <v>77</v>
      </c>
      <c r="AY234" s="209" t="s">
        <v>125</v>
      </c>
    </row>
    <row r="235" spans="1:65" s="2" customFormat="1" ht="16.5" customHeight="1">
      <c r="A235" s="36"/>
      <c r="B235" s="37"/>
      <c r="C235" s="232" t="s">
        <v>351</v>
      </c>
      <c r="D235" s="232" t="s">
        <v>219</v>
      </c>
      <c r="E235" s="233" t="s">
        <v>352</v>
      </c>
      <c r="F235" s="234" t="s">
        <v>353</v>
      </c>
      <c r="G235" s="235" t="s">
        <v>253</v>
      </c>
      <c r="H235" s="236">
        <v>30</v>
      </c>
      <c r="I235" s="237"/>
      <c r="J235" s="238">
        <f>ROUND(I235*H235,2)</f>
        <v>0</v>
      </c>
      <c r="K235" s="234" t="s">
        <v>131</v>
      </c>
      <c r="L235" s="239"/>
      <c r="M235" s="240" t="s">
        <v>19</v>
      </c>
      <c r="N235" s="241" t="s">
        <v>43</v>
      </c>
      <c r="O235" s="66"/>
      <c r="P235" s="184">
        <f>O235*H235</f>
        <v>0</v>
      </c>
      <c r="Q235" s="184">
        <v>1E-4</v>
      </c>
      <c r="R235" s="184">
        <f>Q235*H235</f>
        <v>3.0000000000000001E-3</v>
      </c>
      <c r="S235" s="184">
        <v>0</v>
      </c>
      <c r="T235" s="185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86" t="s">
        <v>258</v>
      </c>
      <c r="AT235" s="186" t="s">
        <v>219</v>
      </c>
      <c r="AU235" s="186" t="s">
        <v>81</v>
      </c>
      <c r="AY235" s="19" t="s">
        <v>125</v>
      </c>
      <c r="BE235" s="187">
        <f>IF(N235="základní",J235,0)</f>
        <v>0</v>
      </c>
      <c r="BF235" s="187">
        <f>IF(N235="snížená",J235,0)</f>
        <v>0</v>
      </c>
      <c r="BG235" s="187">
        <f>IF(N235="zákl. přenesená",J235,0)</f>
        <v>0</v>
      </c>
      <c r="BH235" s="187">
        <f>IF(N235="sníž. přenesená",J235,0)</f>
        <v>0</v>
      </c>
      <c r="BI235" s="187">
        <f>IF(N235="nulová",J235,0)</f>
        <v>0</v>
      </c>
      <c r="BJ235" s="19" t="s">
        <v>77</v>
      </c>
      <c r="BK235" s="187">
        <f>ROUND(I235*H235,2)</f>
        <v>0</v>
      </c>
      <c r="BL235" s="19" t="s">
        <v>258</v>
      </c>
      <c r="BM235" s="186" t="s">
        <v>354</v>
      </c>
    </row>
    <row r="236" spans="1:65" s="2" customFormat="1" ht="16.5" customHeight="1">
      <c r="A236" s="36"/>
      <c r="B236" s="37"/>
      <c r="C236" s="232" t="s">
        <v>355</v>
      </c>
      <c r="D236" s="232" t="s">
        <v>219</v>
      </c>
      <c r="E236" s="233" t="s">
        <v>356</v>
      </c>
      <c r="F236" s="234" t="s">
        <v>357</v>
      </c>
      <c r="G236" s="235" t="s">
        <v>253</v>
      </c>
      <c r="H236" s="236">
        <v>1</v>
      </c>
      <c r="I236" s="237"/>
      <c r="J236" s="238">
        <f>ROUND(I236*H236,2)</f>
        <v>0</v>
      </c>
      <c r="K236" s="234" t="s">
        <v>19</v>
      </c>
      <c r="L236" s="239"/>
      <c r="M236" s="240" t="s">
        <v>19</v>
      </c>
      <c r="N236" s="241" t="s">
        <v>43</v>
      </c>
      <c r="O236" s="66"/>
      <c r="P236" s="184">
        <f>O236*H236</f>
        <v>0</v>
      </c>
      <c r="Q236" s="184">
        <v>0</v>
      </c>
      <c r="R236" s="184">
        <f>Q236*H236</f>
        <v>0</v>
      </c>
      <c r="S236" s="184">
        <v>0</v>
      </c>
      <c r="T236" s="185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86" t="s">
        <v>333</v>
      </c>
      <c r="AT236" s="186" t="s">
        <v>219</v>
      </c>
      <c r="AU236" s="186" t="s">
        <v>81</v>
      </c>
      <c r="AY236" s="19" t="s">
        <v>125</v>
      </c>
      <c r="BE236" s="187">
        <f>IF(N236="základní",J236,0)</f>
        <v>0</v>
      </c>
      <c r="BF236" s="187">
        <f>IF(N236="snížená",J236,0)</f>
        <v>0</v>
      </c>
      <c r="BG236" s="187">
        <f>IF(N236="zákl. přenesená",J236,0)</f>
        <v>0</v>
      </c>
      <c r="BH236" s="187">
        <f>IF(N236="sníž. přenesená",J236,0)</f>
        <v>0</v>
      </c>
      <c r="BI236" s="187">
        <f>IF(N236="nulová",J236,0)</f>
        <v>0</v>
      </c>
      <c r="BJ236" s="19" t="s">
        <v>77</v>
      </c>
      <c r="BK236" s="187">
        <f>ROUND(I236*H236,2)</f>
        <v>0</v>
      </c>
      <c r="BL236" s="19" t="s">
        <v>245</v>
      </c>
      <c r="BM236" s="186" t="s">
        <v>358</v>
      </c>
    </row>
    <row r="237" spans="1:65" s="2" customFormat="1" ht="16.5" customHeight="1">
      <c r="A237" s="36"/>
      <c r="B237" s="37"/>
      <c r="C237" s="175" t="s">
        <v>359</v>
      </c>
      <c r="D237" s="175" t="s">
        <v>127</v>
      </c>
      <c r="E237" s="176" t="s">
        <v>360</v>
      </c>
      <c r="F237" s="177" t="s">
        <v>361</v>
      </c>
      <c r="G237" s="178" t="s">
        <v>151</v>
      </c>
      <c r="H237" s="179">
        <v>0.46</v>
      </c>
      <c r="I237" s="180"/>
      <c r="J237" s="181">
        <f>ROUND(I237*H237,2)</f>
        <v>0</v>
      </c>
      <c r="K237" s="177" t="s">
        <v>131</v>
      </c>
      <c r="L237" s="41"/>
      <c r="M237" s="182" t="s">
        <v>19</v>
      </c>
      <c r="N237" s="183" t="s">
        <v>43</v>
      </c>
      <c r="O237" s="66"/>
      <c r="P237" s="184">
        <f>O237*H237</f>
        <v>0</v>
      </c>
      <c r="Q237" s="184">
        <v>2.5517799999999999</v>
      </c>
      <c r="R237" s="184">
        <f>Q237*H237</f>
        <v>1.1738188000000001</v>
      </c>
      <c r="S237" s="184">
        <v>0</v>
      </c>
      <c r="T237" s="185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86" t="s">
        <v>132</v>
      </c>
      <c r="AT237" s="186" t="s">
        <v>127</v>
      </c>
      <c r="AU237" s="186" t="s">
        <v>81</v>
      </c>
      <c r="AY237" s="19" t="s">
        <v>125</v>
      </c>
      <c r="BE237" s="187">
        <f>IF(N237="základní",J237,0)</f>
        <v>0</v>
      </c>
      <c r="BF237" s="187">
        <f>IF(N237="snížená",J237,0)</f>
        <v>0</v>
      </c>
      <c r="BG237" s="187">
        <f>IF(N237="zákl. přenesená",J237,0)</f>
        <v>0</v>
      </c>
      <c r="BH237" s="187">
        <f>IF(N237="sníž. přenesená",J237,0)</f>
        <v>0</v>
      </c>
      <c r="BI237" s="187">
        <f>IF(N237="nulová",J237,0)</f>
        <v>0</v>
      </c>
      <c r="BJ237" s="19" t="s">
        <v>77</v>
      </c>
      <c r="BK237" s="187">
        <f>ROUND(I237*H237,2)</f>
        <v>0</v>
      </c>
      <c r="BL237" s="19" t="s">
        <v>132</v>
      </c>
      <c r="BM237" s="186" t="s">
        <v>362</v>
      </c>
    </row>
    <row r="238" spans="1:65" s="13" customFormat="1">
      <c r="B238" s="188"/>
      <c r="C238" s="189"/>
      <c r="D238" s="190" t="s">
        <v>134</v>
      </c>
      <c r="E238" s="191" t="s">
        <v>19</v>
      </c>
      <c r="F238" s="192" t="s">
        <v>363</v>
      </c>
      <c r="G238" s="189"/>
      <c r="H238" s="191" t="s">
        <v>19</v>
      </c>
      <c r="I238" s="193"/>
      <c r="J238" s="189"/>
      <c r="K238" s="189"/>
      <c r="L238" s="194"/>
      <c r="M238" s="195"/>
      <c r="N238" s="196"/>
      <c r="O238" s="196"/>
      <c r="P238" s="196"/>
      <c r="Q238" s="196"/>
      <c r="R238" s="196"/>
      <c r="S238" s="196"/>
      <c r="T238" s="197"/>
      <c r="AT238" s="198" t="s">
        <v>134</v>
      </c>
      <c r="AU238" s="198" t="s">
        <v>81</v>
      </c>
      <c r="AV238" s="13" t="s">
        <v>77</v>
      </c>
      <c r="AW238" s="13" t="s">
        <v>33</v>
      </c>
      <c r="AX238" s="13" t="s">
        <v>72</v>
      </c>
      <c r="AY238" s="198" t="s">
        <v>125</v>
      </c>
    </row>
    <row r="239" spans="1:65" s="14" customFormat="1">
      <c r="B239" s="199"/>
      <c r="C239" s="200"/>
      <c r="D239" s="190" t="s">
        <v>134</v>
      </c>
      <c r="E239" s="201" t="s">
        <v>19</v>
      </c>
      <c r="F239" s="202" t="s">
        <v>196</v>
      </c>
      <c r="G239" s="200"/>
      <c r="H239" s="203">
        <v>0.47099999999999997</v>
      </c>
      <c r="I239" s="204"/>
      <c r="J239" s="200"/>
      <c r="K239" s="200"/>
      <c r="L239" s="205"/>
      <c r="M239" s="206"/>
      <c r="N239" s="207"/>
      <c r="O239" s="207"/>
      <c r="P239" s="207"/>
      <c r="Q239" s="207"/>
      <c r="R239" s="207"/>
      <c r="S239" s="207"/>
      <c r="T239" s="208"/>
      <c r="AT239" s="209" t="s">
        <v>134</v>
      </c>
      <c r="AU239" s="209" t="s">
        <v>81</v>
      </c>
      <c r="AV239" s="14" t="s">
        <v>81</v>
      </c>
      <c r="AW239" s="14" t="s">
        <v>33</v>
      </c>
      <c r="AX239" s="14" t="s">
        <v>72</v>
      </c>
      <c r="AY239" s="209" t="s">
        <v>125</v>
      </c>
    </row>
    <row r="240" spans="1:65" s="13" customFormat="1">
      <c r="B240" s="188"/>
      <c r="C240" s="189"/>
      <c r="D240" s="190" t="s">
        <v>134</v>
      </c>
      <c r="E240" s="191" t="s">
        <v>19</v>
      </c>
      <c r="F240" s="192" t="s">
        <v>364</v>
      </c>
      <c r="G240" s="189"/>
      <c r="H240" s="191" t="s">
        <v>19</v>
      </c>
      <c r="I240" s="193"/>
      <c r="J240" s="189"/>
      <c r="K240" s="189"/>
      <c r="L240" s="194"/>
      <c r="M240" s="195"/>
      <c r="N240" s="196"/>
      <c r="O240" s="196"/>
      <c r="P240" s="196"/>
      <c r="Q240" s="196"/>
      <c r="R240" s="196"/>
      <c r="S240" s="196"/>
      <c r="T240" s="197"/>
      <c r="AT240" s="198" t="s">
        <v>134</v>
      </c>
      <c r="AU240" s="198" t="s">
        <v>81</v>
      </c>
      <c r="AV240" s="13" t="s">
        <v>77</v>
      </c>
      <c r="AW240" s="13" t="s">
        <v>33</v>
      </c>
      <c r="AX240" s="13" t="s">
        <v>72</v>
      </c>
      <c r="AY240" s="198" t="s">
        <v>125</v>
      </c>
    </row>
    <row r="241" spans="1:65" s="14" customFormat="1">
      <c r="B241" s="199"/>
      <c r="C241" s="200"/>
      <c r="D241" s="190" t="s">
        <v>134</v>
      </c>
      <c r="E241" s="201" t="s">
        <v>19</v>
      </c>
      <c r="F241" s="202" t="s">
        <v>365</v>
      </c>
      <c r="G241" s="200"/>
      <c r="H241" s="203">
        <v>-1.0999999999999999E-2</v>
      </c>
      <c r="I241" s="204"/>
      <c r="J241" s="200"/>
      <c r="K241" s="200"/>
      <c r="L241" s="205"/>
      <c r="M241" s="206"/>
      <c r="N241" s="207"/>
      <c r="O241" s="207"/>
      <c r="P241" s="207"/>
      <c r="Q241" s="207"/>
      <c r="R241" s="207"/>
      <c r="S241" s="207"/>
      <c r="T241" s="208"/>
      <c r="AT241" s="209" t="s">
        <v>134</v>
      </c>
      <c r="AU241" s="209" t="s">
        <v>81</v>
      </c>
      <c r="AV241" s="14" t="s">
        <v>81</v>
      </c>
      <c r="AW241" s="14" t="s">
        <v>33</v>
      </c>
      <c r="AX241" s="14" t="s">
        <v>72</v>
      </c>
      <c r="AY241" s="209" t="s">
        <v>125</v>
      </c>
    </row>
    <row r="242" spans="1:65" s="15" customFormat="1">
      <c r="B242" s="210"/>
      <c r="C242" s="211"/>
      <c r="D242" s="190" t="s">
        <v>134</v>
      </c>
      <c r="E242" s="212" t="s">
        <v>19</v>
      </c>
      <c r="F242" s="213" t="s">
        <v>148</v>
      </c>
      <c r="G242" s="211"/>
      <c r="H242" s="214">
        <v>0.45999999999999996</v>
      </c>
      <c r="I242" s="215"/>
      <c r="J242" s="211"/>
      <c r="K242" s="211"/>
      <c r="L242" s="216"/>
      <c r="M242" s="217"/>
      <c r="N242" s="218"/>
      <c r="O242" s="218"/>
      <c r="P242" s="218"/>
      <c r="Q242" s="218"/>
      <c r="R242" s="218"/>
      <c r="S242" s="218"/>
      <c r="T242" s="219"/>
      <c r="AT242" s="220" t="s">
        <v>134</v>
      </c>
      <c r="AU242" s="220" t="s">
        <v>81</v>
      </c>
      <c r="AV242" s="15" t="s">
        <v>132</v>
      </c>
      <c r="AW242" s="15" t="s">
        <v>33</v>
      </c>
      <c r="AX242" s="15" t="s">
        <v>77</v>
      </c>
      <c r="AY242" s="220" t="s">
        <v>125</v>
      </c>
    </row>
    <row r="243" spans="1:65" s="12" customFormat="1" ht="22.9" customHeight="1">
      <c r="B243" s="159"/>
      <c r="C243" s="160"/>
      <c r="D243" s="161" t="s">
        <v>71</v>
      </c>
      <c r="E243" s="173" t="s">
        <v>132</v>
      </c>
      <c r="F243" s="173" t="s">
        <v>366</v>
      </c>
      <c r="G243" s="160"/>
      <c r="H243" s="160"/>
      <c r="I243" s="163"/>
      <c r="J243" s="174">
        <f>BK243</f>
        <v>0</v>
      </c>
      <c r="K243" s="160"/>
      <c r="L243" s="165"/>
      <c r="M243" s="166"/>
      <c r="N243" s="167"/>
      <c r="O243" s="167"/>
      <c r="P243" s="168">
        <f>SUM(P244:P246)</f>
        <v>0</v>
      </c>
      <c r="Q243" s="167"/>
      <c r="R243" s="168">
        <f>SUM(R244:R246)</f>
        <v>0</v>
      </c>
      <c r="S243" s="167"/>
      <c r="T243" s="169">
        <f>SUM(T244:T246)</f>
        <v>0</v>
      </c>
      <c r="AR243" s="170" t="s">
        <v>77</v>
      </c>
      <c r="AT243" s="171" t="s">
        <v>71</v>
      </c>
      <c r="AU243" s="171" t="s">
        <v>77</v>
      </c>
      <c r="AY243" s="170" t="s">
        <v>125</v>
      </c>
      <c r="BK243" s="172">
        <f>SUM(BK244:BK246)</f>
        <v>0</v>
      </c>
    </row>
    <row r="244" spans="1:65" s="2" customFormat="1" ht="21.75" customHeight="1">
      <c r="A244" s="36"/>
      <c r="B244" s="37"/>
      <c r="C244" s="175" t="s">
        <v>367</v>
      </c>
      <c r="D244" s="175" t="s">
        <v>127</v>
      </c>
      <c r="E244" s="176" t="s">
        <v>368</v>
      </c>
      <c r="F244" s="177" t="s">
        <v>369</v>
      </c>
      <c r="G244" s="178" t="s">
        <v>151</v>
      </c>
      <c r="H244" s="179">
        <v>0.32</v>
      </c>
      <c r="I244" s="180"/>
      <c r="J244" s="181">
        <f>ROUND(I244*H244,2)</f>
        <v>0</v>
      </c>
      <c r="K244" s="177" t="s">
        <v>131</v>
      </c>
      <c r="L244" s="41"/>
      <c r="M244" s="182" t="s">
        <v>19</v>
      </c>
      <c r="N244" s="183" t="s">
        <v>43</v>
      </c>
      <c r="O244" s="66"/>
      <c r="P244" s="184">
        <f>O244*H244</f>
        <v>0</v>
      </c>
      <c r="Q244" s="184">
        <v>0</v>
      </c>
      <c r="R244" s="184">
        <f>Q244*H244</f>
        <v>0</v>
      </c>
      <c r="S244" s="184">
        <v>0</v>
      </c>
      <c r="T244" s="185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186" t="s">
        <v>132</v>
      </c>
      <c r="AT244" s="186" t="s">
        <v>127</v>
      </c>
      <c r="AU244" s="186" t="s">
        <v>81</v>
      </c>
      <c r="AY244" s="19" t="s">
        <v>125</v>
      </c>
      <c r="BE244" s="187">
        <f>IF(N244="základní",J244,0)</f>
        <v>0</v>
      </c>
      <c r="BF244" s="187">
        <f>IF(N244="snížená",J244,0)</f>
        <v>0</v>
      </c>
      <c r="BG244" s="187">
        <f>IF(N244="zákl. přenesená",J244,0)</f>
        <v>0</v>
      </c>
      <c r="BH244" s="187">
        <f>IF(N244="sníž. přenesená",J244,0)</f>
        <v>0</v>
      </c>
      <c r="BI244" s="187">
        <f>IF(N244="nulová",J244,0)</f>
        <v>0</v>
      </c>
      <c r="BJ244" s="19" t="s">
        <v>77</v>
      </c>
      <c r="BK244" s="187">
        <f>ROUND(I244*H244,2)</f>
        <v>0</v>
      </c>
      <c r="BL244" s="19" t="s">
        <v>132</v>
      </c>
      <c r="BM244" s="186" t="s">
        <v>370</v>
      </c>
    </row>
    <row r="245" spans="1:65" s="13" customFormat="1">
      <c r="B245" s="188"/>
      <c r="C245" s="189"/>
      <c r="D245" s="190" t="s">
        <v>134</v>
      </c>
      <c r="E245" s="191" t="s">
        <v>19</v>
      </c>
      <c r="F245" s="192" t="s">
        <v>153</v>
      </c>
      <c r="G245" s="189"/>
      <c r="H245" s="191" t="s">
        <v>19</v>
      </c>
      <c r="I245" s="193"/>
      <c r="J245" s="189"/>
      <c r="K245" s="189"/>
      <c r="L245" s="194"/>
      <c r="M245" s="195"/>
      <c r="N245" s="196"/>
      <c r="O245" s="196"/>
      <c r="P245" s="196"/>
      <c r="Q245" s="196"/>
      <c r="R245" s="196"/>
      <c r="S245" s="196"/>
      <c r="T245" s="197"/>
      <c r="AT245" s="198" t="s">
        <v>134</v>
      </c>
      <c r="AU245" s="198" t="s">
        <v>81</v>
      </c>
      <c r="AV245" s="13" t="s">
        <v>77</v>
      </c>
      <c r="AW245" s="13" t="s">
        <v>33</v>
      </c>
      <c r="AX245" s="13" t="s">
        <v>72</v>
      </c>
      <c r="AY245" s="198" t="s">
        <v>125</v>
      </c>
    </row>
    <row r="246" spans="1:65" s="14" customFormat="1">
      <c r="B246" s="199"/>
      <c r="C246" s="200"/>
      <c r="D246" s="190" t="s">
        <v>134</v>
      </c>
      <c r="E246" s="201" t="s">
        <v>19</v>
      </c>
      <c r="F246" s="202" t="s">
        <v>371</v>
      </c>
      <c r="G246" s="200"/>
      <c r="H246" s="203">
        <v>0.32</v>
      </c>
      <c r="I246" s="204"/>
      <c r="J246" s="200"/>
      <c r="K246" s="200"/>
      <c r="L246" s="205"/>
      <c r="M246" s="206"/>
      <c r="N246" s="207"/>
      <c r="O246" s="207"/>
      <c r="P246" s="207"/>
      <c r="Q246" s="207"/>
      <c r="R246" s="207"/>
      <c r="S246" s="207"/>
      <c r="T246" s="208"/>
      <c r="AT246" s="209" t="s">
        <v>134</v>
      </c>
      <c r="AU246" s="209" t="s">
        <v>81</v>
      </c>
      <c r="AV246" s="14" t="s">
        <v>81</v>
      </c>
      <c r="AW246" s="14" t="s">
        <v>33</v>
      </c>
      <c r="AX246" s="14" t="s">
        <v>77</v>
      </c>
      <c r="AY246" s="209" t="s">
        <v>125</v>
      </c>
    </row>
    <row r="247" spans="1:65" s="12" customFormat="1" ht="22.9" customHeight="1">
      <c r="B247" s="159"/>
      <c r="C247" s="160"/>
      <c r="D247" s="161" t="s">
        <v>71</v>
      </c>
      <c r="E247" s="173" t="s">
        <v>157</v>
      </c>
      <c r="F247" s="173" t="s">
        <v>372</v>
      </c>
      <c r="G247" s="160"/>
      <c r="H247" s="160"/>
      <c r="I247" s="163"/>
      <c r="J247" s="174">
        <f>BK247</f>
        <v>0</v>
      </c>
      <c r="K247" s="160"/>
      <c r="L247" s="165"/>
      <c r="M247" s="166"/>
      <c r="N247" s="167"/>
      <c r="O247" s="167"/>
      <c r="P247" s="168">
        <f>SUM(P248:P262)</f>
        <v>0</v>
      </c>
      <c r="Q247" s="167"/>
      <c r="R247" s="168">
        <f>SUM(R248:R262)</f>
        <v>3.3518305000000002</v>
      </c>
      <c r="S247" s="167"/>
      <c r="T247" s="169">
        <f>SUM(T248:T262)</f>
        <v>0</v>
      </c>
      <c r="AR247" s="170" t="s">
        <v>77</v>
      </c>
      <c r="AT247" s="171" t="s">
        <v>71</v>
      </c>
      <c r="AU247" s="171" t="s">
        <v>77</v>
      </c>
      <c r="AY247" s="170" t="s">
        <v>125</v>
      </c>
      <c r="BK247" s="172">
        <f>SUM(BK248:BK262)</f>
        <v>0</v>
      </c>
    </row>
    <row r="248" spans="1:65" s="2" customFormat="1" ht="16.5" customHeight="1">
      <c r="A248" s="36"/>
      <c r="B248" s="37"/>
      <c r="C248" s="175" t="s">
        <v>373</v>
      </c>
      <c r="D248" s="175" t="s">
        <v>127</v>
      </c>
      <c r="E248" s="176" t="s">
        <v>374</v>
      </c>
      <c r="F248" s="177" t="s">
        <v>375</v>
      </c>
      <c r="G248" s="178" t="s">
        <v>228</v>
      </c>
      <c r="H248" s="179">
        <v>14.906000000000001</v>
      </c>
      <c r="I248" s="180"/>
      <c r="J248" s="181">
        <f>ROUND(I248*H248,2)</f>
        <v>0</v>
      </c>
      <c r="K248" s="177" t="s">
        <v>131</v>
      </c>
      <c r="L248" s="41"/>
      <c r="M248" s="182" t="s">
        <v>19</v>
      </c>
      <c r="N248" s="183" t="s">
        <v>43</v>
      </c>
      <c r="O248" s="66"/>
      <c r="P248" s="184">
        <f>O248*H248</f>
        <v>0</v>
      </c>
      <c r="Q248" s="184">
        <v>0</v>
      </c>
      <c r="R248" s="184">
        <f>Q248*H248</f>
        <v>0</v>
      </c>
      <c r="S248" s="184">
        <v>0</v>
      </c>
      <c r="T248" s="185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86" t="s">
        <v>132</v>
      </c>
      <c r="AT248" s="186" t="s">
        <v>127</v>
      </c>
      <c r="AU248" s="186" t="s">
        <v>81</v>
      </c>
      <c r="AY248" s="19" t="s">
        <v>125</v>
      </c>
      <c r="BE248" s="187">
        <f>IF(N248="základní",J248,0)</f>
        <v>0</v>
      </c>
      <c r="BF248" s="187">
        <f>IF(N248="snížená",J248,0)</f>
        <v>0</v>
      </c>
      <c r="BG248" s="187">
        <f>IF(N248="zákl. přenesená",J248,0)</f>
        <v>0</v>
      </c>
      <c r="BH248" s="187">
        <f>IF(N248="sníž. přenesená",J248,0)</f>
        <v>0</v>
      </c>
      <c r="BI248" s="187">
        <f>IF(N248="nulová",J248,0)</f>
        <v>0</v>
      </c>
      <c r="BJ248" s="19" t="s">
        <v>77</v>
      </c>
      <c r="BK248" s="187">
        <f>ROUND(I248*H248,2)</f>
        <v>0</v>
      </c>
      <c r="BL248" s="19" t="s">
        <v>132</v>
      </c>
      <c r="BM248" s="186" t="s">
        <v>376</v>
      </c>
    </row>
    <row r="249" spans="1:65" s="13" customFormat="1">
      <c r="B249" s="188"/>
      <c r="C249" s="189"/>
      <c r="D249" s="190" t="s">
        <v>134</v>
      </c>
      <c r="E249" s="191" t="s">
        <v>19</v>
      </c>
      <c r="F249" s="192" t="s">
        <v>288</v>
      </c>
      <c r="G249" s="189"/>
      <c r="H249" s="191" t="s">
        <v>19</v>
      </c>
      <c r="I249" s="193"/>
      <c r="J249" s="189"/>
      <c r="K249" s="189"/>
      <c r="L249" s="194"/>
      <c r="M249" s="195"/>
      <c r="N249" s="196"/>
      <c r="O249" s="196"/>
      <c r="P249" s="196"/>
      <c r="Q249" s="196"/>
      <c r="R249" s="196"/>
      <c r="S249" s="196"/>
      <c r="T249" s="197"/>
      <c r="AT249" s="198" t="s">
        <v>134</v>
      </c>
      <c r="AU249" s="198" t="s">
        <v>81</v>
      </c>
      <c r="AV249" s="13" t="s">
        <v>77</v>
      </c>
      <c r="AW249" s="13" t="s">
        <v>33</v>
      </c>
      <c r="AX249" s="13" t="s">
        <v>72</v>
      </c>
      <c r="AY249" s="198" t="s">
        <v>125</v>
      </c>
    </row>
    <row r="250" spans="1:65" s="14" customFormat="1">
      <c r="B250" s="199"/>
      <c r="C250" s="200"/>
      <c r="D250" s="190" t="s">
        <v>134</v>
      </c>
      <c r="E250" s="201" t="s">
        <v>19</v>
      </c>
      <c r="F250" s="202" t="s">
        <v>377</v>
      </c>
      <c r="G250" s="200"/>
      <c r="H250" s="203">
        <v>16</v>
      </c>
      <c r="I250" s="204"/>
      <c r="J250" s="200"/>
      <c r="K250" s="200"/>
      <c r="L250" s="205"/>
      <c r="M250" s="206"/>
      <c r="N250" s="207"/>
      <c r="O250" s="207"/>
      <c r="P250" s="207"/>
      <c r="Q250" s="207"/>
      <c r="R250" s="207"/>
      <c r="S250" s="207"/>
      <c r="T250" s="208"/>
      <c r="AT250" s="209" t="s">
        <v>134</v>
      </c>
      <c r="AU250" s="209" t="s">
        <v>81</v>
      </c>
      <c r="AV250" s="14" t="s">
        <v>81</v>
      </c>
      <c r="AW250" s="14" t="s">
        <v>33</v>
      </c>
      <c r="AX250" s="14" t="s">
        <v>72</v>
      </c>
      <c r="AY250" s="209" t="s">
        <v>125</v>
      </c>
    </row>
    <row r="251" spans="1:65" s="13" customFormat="1">
      <c r="B251" s="188"/>
      <c r="C251" s="189"/>
      <c r="D251" s="190" t="s">
        <v>134</v>
      </c>
      <c r="E251" s="191" t="s">
        <v>19</v>
      </c>
      <c r="F251" s="192" t="s">
        <v>290</v>
      </c>
      <c r="G251" s="189"/>
      <c r="H251" s="191" t="s">
        <v>19</v>
      </c>
      <c r="I251" s="193"/>
      <c r="J251" s="189"/>
      <c r="K251" s="189"/>
      <c r="L251" s="194"/>
      <c r="M251" s="195"/>
      <c r="N251" s="196"/>
      <c r="O251" s="196"/>
      <c r="P251" s="196"/>
      <c r="Q251" s="196"/>
      <c r="R251" s="196"/>
      <c r="S251" s="196"/>
      <c r="T251" s="197"/>
      <c r="AT251" s="198" t="s">
        <v>134</v>
      </c>
      <c r="AU251" s="198" t="s">
        <v>81</v>
      </c>
      <c r="AV251" s="13" t="s">
        <v>77</v>
      </c>
      <c r="AW251" s="13" t="s">
        <v>33</v>
      </c>
      <c r="AX251" s="13" t="s">
        <v>72</v>
      </c>
      <c r="AY251" s="198" t="s">
        <v>125</v>
      </c>
    </row>
    <row r="252" spans="1:65" s="14" customFormat="1">
      <c r="B252" s="199"/>
      <c r="C252" s="200"/>
      <c r="D252" s="190" t="s">
        <v>134</v>
      </c>
      <c r="E252" s="201" t="s">
        <v>19</v>
      </c>
      <c r="F252" s="202" t="s">
        <v>378</v>
      </c>
      <c r="G252" s="200"/>
      <c r="H252" s="203">
        <v>-1.0940000000000001</v>
      </c>
      <c r="I252" s="204"/>
      <c r="J252" s="200"/>
      <c r="K252" s="200"/>
      <c r="L252" s="205"/>
      <c r="M252" s="206"/>
      <c r="N252" s="207"/>
      <c r="O252" s="207"/>
      <c r="P252" s="207"/>
      <c r="Q252" s="207"/>
      <c r="R252" s="207"/>
      <c r="S252" s="207"/>
      <c r="T252" s="208"/>
      <c r="AT252" s="209" t="s">
        <v>134</v>
      </c>
      <c r="AU252" s="209" t="s">
        <v>81</v>
      </c>
      <c r="AV252" s="14" t="s">
        <v>81</v>
      </c>
      <c r="AW252" s="14" t="s">
        <v>33</v>
      </c>
      <c r="AX252" s="14" t="s">
        <v>72</v>
      </c>
      <c r="AY252" s="209" t="s">
        <v>125</v>
      </c>
    </row>
    <row r="253" spans="1:65" s="15" customFormat="1">
      <c r="B253" s="210"/>
      <c r="C253" s="211"/>
      <c r="D253" s="190" t="s">
        <v>134</v>
      </c>
      <c r="E253" s="212" t="s">
        <v>19</v>
      </c>
      <c r="F253" s="213" t="s">
        <v>148</v>
      </c>
      <c r="G253" s="211"/>
      <c r="H253" s="214">
        <v>14.906000000000001</v>
      </c>
      <c r="I253" s="215"/>
      <c r="J253" s="211"/>
      <c r="K253" s="211"/>
      <c r="L253" s="216"/>
      <c r="M253" s="217"/>
      <c r="N253" s="218"/>
      <c r="O253" s="218"/>
      <c r="P253" s="218"/>
      <c r="Q253" s="218"/>
      <c r="R253" s="218"/>
      <c r="S253" s="218"/>
      <c r="T253" s="219"/>
      <c r="AT253" s="220" t="s">
        <v>134</v>
      </c>
      <c r="AU253" s="220" t="s">
        <v>81</v>
      </c>
      <c r="AV253" s="15" t="s">
        <v>132</v>
      </c>
      <c r="AW253" s="15" t="s">
        <v>33</v>
      </c>
      <c r="AX253" s="15" t="s">
        <v>77</v>
      </c>
      <c r="AY253" s="220" t="s">
        <v>125</v>
      </c>
    </row>
    <row r="254" spans="1:65" s="2" customFormat="1" ht="36">
      <c r="A254" s="36"/>
      <c r="B254" s="37"/>
      <c r="C254" s="175" t="s">
        <v>379</v>
      </c>
      <c r="D254" s="175" t="s">
        <v>127</v>
      </c>
      <c r="E254" s="176" t="s">
        <v>380</v>
      </c>
      <c r="F254" s="177" t="s">
        <v>381</v>
      </c>
      <c r="G254" s="178" t="s">
        <v>228</v>
      </c>
      <c r="H254" s="179">
        <v>14.906000000000001</v>
      </c>
      <c r="I254" s="180"/>
      <c r="J254" s="181">
        <f>ROUND(I254*H254,2)</f>
        <v>0</v>
      </c>
      <c r="K254" s="177" t="s">
        <v>131</v>
      </c>
      <c r="L254" s="41"/>
      <c r="M254" s="182" t="s">
        <v>19</v>
      </c>
      <c r="N254" s="183" t="s">
        <v>43</v>
      </c>
      <c r="O254" s="66"/>
      <c r="P254" s="184">
        <f>O254*H254</f>
        <v>0</v>
      </c>
      <c r="Q254" s="184">
        <v>8.4250000000000005E-2</v>
      </c>
      <c r="R254" s="184">
        <f>Q254*H254</f>
        <v>1.2558305000000001</v>
      </c>
      <c r="S254" s="184">
        <v>0</v>
      </c>
      <c r="T254" s="185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86" t="s">
        <v>132</v>
      </c>
      <c r="AT254" s="186" t="s">
        <v>127</v>
      </c>
      <c r="AU254" s="186" t="s">
        <v>81</v>
      </c>
      <c r="AY254" s="19" t="s">
        <v>125</v>
      </c>
      <c r="BE254" s="187">
        <f>IF(N254="základní",J254,0)</f>
        <v>0</v>
      </c>
      <c r="BF254" s="187">
        <f>IF(N254="snížená",J254,0)</f>
        <v>0</v>
      </c>
      <c r="BG254" s="187">
        <f>IF(N254="zákl. přenesená",J254,0)</f>
        <v>0</v>
      </c>
      <c r="BH254" s="187">
        <f>IF(N254="sníž. přenesená",J254,0)</f>
        <v>0</v>
      </c>
      <c r="BI254" s="187">
        <f>IF(N254="nulová",J254,0)</f>
        <v>0</v>
      </c>
      <c r="BJ254" s="19" t="s">
        <v>77</v>
      </c>
      <c r="BK254" s="187">
        <f>ROUND(I254*H254,2)</f>
        <v>0</v>
      </c>
      <c r="BL254" s="19" t="s">
        <v>132</v>
      </c>
      <c r="BM254" s="186" t="s">
        <v>382</v>
      </c>
    </row>
    <row r="255" spans="1:65" s="13" customFormat="1">
      <c r="B255" s="188"/>
      <c r="C255" s="189"/>
      <c r="D255" s="190" t="s">
        <v>134</v>
      </c>
      <c r="E255" s="191" t="s">
        <v>19</v>
      </c>
      <c r="F255" s="192" t="s">
        <v>288</v>
      </c>
      <c r="G255" s="189"/>
      <c r="H255" s="191" t="s">
        <v>19</v>
      </c>
      <c r="I255" s="193"/>
      <c r="J255" s="189"/>
      <c r="K255" s="189"/>
      <c r="L255" s="194"/>
      <c r="M255" s="195"/>
      <c r="N255" s="196"/>
      <c r="O255" s="196"/>
      <c r="P255" s="196"/>
      <c r="Q255" s="196"/>
      <c r="R255" s="196"/>
      <c r="S255" s="196"/>
      <c r="T255" s="197"/>
      <c r="AT255" s="198" t="s">
        <v>134</v>
      </c>
      <c r="AU255" s="198" t="s">
        <v>81</v>
      </c>
      <c r="AV255" s="13" t="s">
        <v>77</v>
      </c>
      <c r="AW255" s="13" t="s">
        <v>33</v>
      </c>
      <c r="AX255" s="13" t="s">
        <v>72</v>
      </c>
      <c r="AY255" s="198" t="s">
        <v>125</v>
      </c>
    </row>
    <row r="256" spans="1:65" s="14" customFormat="1">
      <c r="B256" s="199"/>
      <c r="C256" s="200"/>
      <c r="D256" s="190" t="s">
        <v>134</v>
      </c>
      <c r="E256" s="201" t="s">
        <v>19</v>
      </c>
      <c r="F256" s="202" t="s">
        <v>377</v>
      </c>
      <c r="G256" s="200"/>
      <c r="H256" s="203">
        <v>16</v>
      </c>
      <c r="I256" s="204"/>
      <c r="J256" s="200"/>
      <c r="K256" s="200"/>
      <c r="L256" s="205"/>
      <c r="M256" s="206"/>
      <c r="N256" s="207"/>
      <c r="O256" s="207"/>
      <c r="P256" s="207"/>
      <c r="Q256" s="207"/>
      <c r="R256" s="207"/>
      <c r="S256" s="207"/>
      <c r="T256" s="208"/>
      <c r="AT256" s="209" t="s">
        <v>134</v>
      </c>
      <c r="AU256" s="209" t="s">
        <v>81</v>
      </c>
      <c r="AV256" s="14" t="s">
        <v>81</v>
      </c>
      <c r="AW256" s="14" t="s">
        <v>33</v>
      </c>
      <c r="AX256" s="14" t="s">
        <v>72</v>
      </c>
      <c r="AY256" s="209" t="s">
        <v>125</v>
      </c>
    </row>
    <row r="257" spans="1:65" s="13" customFormat="1">
      <c r="B257" s="188"/>
      <c r="C257" s="189"/>
      <c r="D257" s="190" t="s">
        <v>134</v>
      </c>
      <c r="E257" s="191" t="s">
        <v>19</v>
      </c>
      <c r="F257" s="192" t="s">
        <v>290</v>
      </c>
      <c r="G257" s="189"/>
      <c r="H257" s="191" t="s">
        <v>19</v>
      </c>
      <c r="I257" s="193"/>
      <c r="J257" s="189"/>
      <c r="K257" s="189"/>
      <c r="L257" s="194"/>
      <c r="M257" s="195"/>
      <c r="N257" s="196"/>
      <c r="O257" s="196"/>
      <c r="P257" s="196"/>
      <c r="Q257" s="196"/>
      <c r="R257" s="196"/>
      <c r="S257" s="196"/>
      <c r="T257" s="197"/>
      <c r="AT257" s="198" t="s">
        <v>134</v>
      </c>
      <c r="AU257" s="198" t="s">
        <v>81</v>
      </c>
      <c r="AV257" s="13" t="s">
        <v>77</v>
      </c>
      <c r="AW257" s="13" t="s">
        <v>33</v>
      </c>
      <c r="AX257" s="13" t="s">
        <v>72</v>
      </c>
      <c r="AY257" s="198" t="s">
        <v>125</v>
      </c>
    </row>
    <row r="258" spans="1:65" s="14" customFormat="1">
      <c r="B258" s="199"/>
      <c r="C258" s="200"/>
      <c r="D258" s="190" t="s">
        <v>134</v>
      </c>
      <c r="E258" s="201" t="s">
        <v>19</v>
      </c>
      <c r="F258" s="202" t="s">
        <v>378</v>
      </c>
      <c r="G258" s="200"/>
      <c r="H258" s="203">
        <v>-1.0940000000000001</v>
      </c>
      <c r="I258" s="204"/>
      <c r="J258" s="200"/>
      <c r="K258" s="200"/>
      <c r="L258" s="205"/>
      <c r="M258" s="206"/>
      <c r="N258" s="207"/>
      <c r="O258" s="207"/>
      <c r="P258" s="207"/>
      <c r="Q258" s="207"/>
      <c r="R258" s="207"/>
      <c r="S258" s="207"/>
      <c r="T258" s="208"/>
      <c r="AT258" s="209" t="s">
        <v>134</v>
      </c>
      <c r="AU258" s="209" t="s">
        <v>81</v>
      </c>
      <c r="AV258" s="14" t="s">
        <v>81</v>
      </c>
      <c r="AW258" s="14" t="s">
        <v>33</v>
      </c>
      <c r="AX258" s="14" t="s">
        <v>72</v>
      </c>
      <c r="AY258" s="209" t="s">
        <v>125</v>
      </c>
    </row>
    <row r="259" spans="1:65" s="15" customFormat="1">
      <c r="B259" s="210"/>
      <c r="C259" s="211"/>
      <c r="D259" s="190" t="s">
        <v>134</v>
      </c>
      <c r="E259" s="212" t="s">
        <v>19</v>
      </c>
      <c r="F259" s="213" t="s">
        <v>148</v>
      </c>
      <c r="G259" s="211"/>
      <c r="H259" s="214">
        <v>14.906000000000001</v>
      </c>
      <c r="I259" s="215"/>
      <c r="J259" s="211"/>
      <c r="K259" s="211"/>
      <c r="L259" s="216"/>
      <c r="M259" s="217"/>
      <c r="N259" s="218"/>
      <c r="O259" s="218"/>
      <c r="P259" s="218"/>
      <c r="Q259" s="218"/>
      <c r="R259" s="218"/>
      <c r="S259" s="218"/>
      <c r="T259" s="219"/>
      <c r="AT259" s="220" t="s">
        <v>134</v>
      </c>
      <c r="AU259" s="220" t="s">
        <v>81</v>
      </c>
      <c r="AV259" s="15" t="s">
        <v>132</v>
      </c>
      <c r="AW259" s="15" t="s">
        <v>33</v>
      </c>
      <c r="AX259" s="15" t="s">
        <v>77</v>
      </c>
      <c r="AY259" s="220" t="s">
        <v>125</v>
      </c>
    </row>
    <row r="260" spans="1:65" s="2" customFormat="1" ht="16.5" customHeight="1">
      <c r="A260" s="36"/>
      <c r="B260" s="37"/>
      <c r="C260" s="232" t="s">
        <v>383</v>
      </c>
      <c r="D260" s="232" t="s">
        <v>219</v>
      </c>
      <c r="E260" s="233" t="s">
        <v>384</v>
      </c>
      <c r="F260" s="234" t="s">
        <v>385</v>
      </c>
      <c r="G260" s="235" t="s">
        <v>228</v>
      </c>
      <c r="H260" s="236">
        <v>16</v>
      </c>
      <c r="I260" s="237"/>
      <c r="J260" s="238">
        <f>ROUND(I260*H260,2)</f>
        <v>0</v>
      </c>
      <c r="K260" s="234" t="s">
        <v>131</v>
      </c>
      <c r="L260" s="239"/>
      <c r="M260" s="240" t="s">
        <v>19</v>
      </c>
      <c r="N260" s="241" t="s">
        <v>43</v>
      </c>
      <c r="O260" s="66"/>
      <c r="P260" s="184">
        <f>O260*H260</f>
        <v>0</v>
      </c>
      <c r="Q260" s="184">
        <v>0.13100000000000001</v>
      </c>
      <c r="R260" s="184">
        <f>Q260*H260</f>
        <v>2.0960000000000001</v>
      </c>
      <c r="S260" s="184">
        <v>0</v>
      </c>
      <c r="T260" s="185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86" t="s">
        <v>180</v>
      </c>
      <c r="AT260" s="186" t="s">
        <v>219</v>
      </c>
      <c r="AU260" s="186" t="s">
        <v>81</v>
      </c>
      <c r="AY260" s="19" t="s">
        <v>125</v>
      </c>
      <c r="BE260" s="187">
        <f>IF(N260="základní",J260,0)</f>
        <v>0</v>
      </c>
      <c r="BF260" s="187">
        <f>IF(N260="snížená",J260,0)</f>
        <v>0</v>
      </c>
      <c r="BG260" s="187">
        <f>IF(N260="zákl. přenesená",J260,0)</f>
        <v>0</v>
      </c>
      <c r="BH260" s="187">
        <f>IF(N260="sníž. přenesená",J260,0)</f>
        <v>0</v>
      </c>
      <c r="BI260" s="187">
        <f>IF(N260="nulová",J260,0)</f>
        <v>0</v>
      </c>
      <c r="BJ260" s="19" t="s">
        <v>77</v>
      </c>
      <c r="BK260" s="187">
        <f>ROUND(I260*H260,2)</f>
        <v>0</v>
      </c>
      <c r="BL260" s="19" t="s">
        <v>132</v>
      </c>
      <c r="BM260" s="186" t="s">
        <v>386</v>
      </c>
    </row>
    <row r="261" spans="1:65" s="14" customFormat="1">
      <c r="B261" s="199"/>
      <c r="C261" s="200"/>
      <c r="D261" s="190" t="s">
        <v>134</v>
      </c>
      <c r="E261" s="201" t="s">
        <v>19</v>
      </c>
      <c r="F261" s="202" t="s">
        <v>387</v>
      </c>
      <c r="G261" s="200"/>
      <c r="H261" s="203">
        <v>15.353</v>
      </c>
      <c r="I261" s="204"/>
      <c r="J261" s="200"/>
      <c r="K261" s="200"/>
      <c r="L261" s="205"/>
      <c r="M261" s="206"/>
      <c r="N261" s="207"/>
      <c r="O261" s="207"/>
      <c r="P261" s="207"/>
      <c r="Q261" s="207"/>
      <c r="R261" s="207"/>
      <c r="S261" s="207"/>
      <c r="T261" s="208"/>
      <c r="AT261" s="209" t="s">
        <v>134</v>
      </c>
      <c r="AU261" s="209" t="s">
        <v>81</v>
      </c>
      <c r="AV261" s="14" t="s">
        <v>81</v>
      </c>
      <c r="AW261" s="14" t="s">
        <v>33</v>
      </c>
      <c r="AX261" s="14" t="s">
        <v>72</v>
      </c>
      <c r="AY261" s="209" t="s">
        <v>125</v>
      </c>
    </row>
    <row r="262" spans="1:65" s="14" customFormat="1">
      <c r="B262" s="199"/>
      <c r="C262" s="200"/>
      <c r="D262" s="190" t="s">
        <v>134</v>
      </c>
      <c r="E262" s="201" t="s">
        <v>19</v>
      </c>
      <c r="F262" s="202" t="s">
        <v>245</v>
      </c>
      <c r="G262" s="200"/>
      <c r="H262" s="203">
        <v>16</v>
      </c>
      <c r="I262" s="204"/>
      <c r="J262" s="200"/>
      <c r="K262" s="200"/>
      <c r="L262" s="205"/>
      <c r="M262" s="206"/>
      <c r="N262" s="207"/>
      <c r="O262" s="207"/>
      <c r="P262" s="207"/>
      <c r="Q262" s="207"/>
      <c r="R262" s="207"/>
      <c r="S262" s="207"/>
      <c r="T262" s="208"/>
      <c r="AT262" s="209" t="s">
        <v>134</v>
      </c>
      <c r="AU262" s="209" t="s">
        <v>81</v>
      </c>
      <c r="AV262" s="14" t="s">
        <v>81</v>
      </c>
      <c r="AW262" s="14" t="s">
        <v>33</v>
      </c>
      <c r="AX262" s="14" t="s">
        <v>77</v>
      </c>
      <c r="AY262" s="209" t="s">
        <v>125</v>
      </c>
    </row>
    <row r="263" spans="1:65" s="12" customFormat="1" ht="22.9" customHeight="1">
      <c r="B263" s="159"/>
      <c r="C263" s="160"/>
      <c r="D263" s="161" t="s">
        <v>71</v>
      </c>
      <c r="E263" s="173" t="s">
        <v>180</v>
      </c>
      <c r="F263" s="173" t="s">
        <v>388</v>
      </c>
      <c r="G263" s="160"/>
      <c r="H263" s="160"/>
      <c r="I263" s="163"/>
      <c r="J263" s="174">
        <f>BK263</f>
        <v>0</v>
      </c>
      <c r="K263" s="160"/>
      <c r="L263" s="165"/>
      <c r="M263" s="166"/>
      <c r="N263" s="167"/>
      <c r="O263" s="167"/>
      <c r="P263" s="168">
        <f>SUM(P264:P303)</f>
        <v>0</v>
      </c>
      <c r="Q263" s="167"/>
      <c r="R263" s="168">
        <f>SUM(R264:R303)</f>
        <v>0.55682000000000009</v>
      </c>
      <c r="S263" s="167"/>
      <c r="T263" s="169">
        <f>SUM(T264:T303)</f>
        <v>2.2499999999999999E-2</v>
      </c>
      <c r="AR263" s="170" t="s">
        <v>77</v>
      </c>
      <c r="AT263" s="171" t="s">
        <v>71</v>
      </c>
      <c r="AU263" s="171" t="s">
        <v>77</v>
      </c>
      <c r="AY263" s="170" t="s">
        <v>125</v>
      </c>
      <c r="BK263" s="172">
        <f>SUM(BK264:BK303)</f>
        <v>0</v>
      </c>
    </row>
    <row r="264" spans="1:65" s="2" customFormat="1" ht="16.5" customHeight="1">
      <c r="A264" s="36"/>
      <c r="B264" s="37"/>
      <c r="C264" s="175" t="s">
        <v>389</v>
      </c>
      <c r="D264" s="175" t="s">
        <v>127</v>
      </c>
      <c r="E264" s="176" t="s">
        <v>390</v>
      </c>
      <c r="F264" s="177" t="s">
        <v>391</v>
      </c>
      <c r="G264" s="178" t="s">
        <v>253</v>
      </c>
      <c r="H264" s="179">
        <v>1</v>
      </c>
      <c r="I264" s="180"/>
      <c r="J264" s="181">
        <f>ROUND(I264*H264,2)</f>
        <v>0</v>
      </c>
      <c r="K264" s="177" t="s">
        <v>131</v>
      </c>
      <c r="L264" s="41"/>
      <c r="M264" s="182" t="s">
        <v>19</v>
      </c>
      <c r="N264" s="183" t="s">
        <v>43</v>
      </c>
      <c r="O264" s="66"/>
      <c r="P264" s="184">
        <f>O264*H264</f>
        <v>0</v>
      </c>
      <c r="Q264" s="184">
        <v>0</v>
      </c>
      <c r="R264" s="184">
        <f>Q264*H264</f>
        <v>0</v>
      </c>
      <c r="S264" s="184">
        <v>0</v>
      </c>
      <c r="T264" s="185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186" t="s">
        <v>132</v>
      </c>
      <c r="AT264" s="186" t="s">
        <v>127</v>
      </c>
      <c r="AU264" s="186" t="s">
        <v>81</v>
      </c>
      <c r="AY264" s="19" t="s">
        <v>125</v>
      </c>
      <c r="BE264" s="187">
        <f>IF(N264="základní",J264,0)</f>
        <v>0</v>
      </c>
      <c r="BF264" s="187">
        <f>IF(N264="snížená",J264,0)</f>
        <v>0</v>
      </c>
      <c r="BG264" s="187">
        <f>IF(N264="zákl. přenesená",J264,0)</f>
        <v>0</v>
      </c>
      <c r="BH264" s="187">
        <f>IF(N264="sníž. přenesená",J264,0)</f>
        <v>0</v>
      </c>
      <c r="BI264" s="187">
        <f>IF(N264="nulová",J264,0)</f>
        <v>0</v>
      </c>
      <c r="BJ264" s="19" t="s">
        <v>77</v>
      </c>
      <c r="BK264" s="187">
        <f>ROUND(I264*H264,2)</f>
        <v>0</v>
      </c>
      <c r="BL264" s="19" t="s">
        <v>132</v>
      </c>
      <c r="BM264" s="186" t="s">
        <v>392</v>
      </c>
    </row>
    <row r="265" spans="1:65" s="13" customFormat="1">
      <c r="B265" s="188"/>
      <c r="C265" s="189"/>
      <c r="D265" s="190" t="s">
        <v>134</v>
      </c>
      <c r="E265" s="191" t="s">
        <v>19</v>
      </c>
      <c r="F265" s="192" t="s">
        <v>393</v>
      </c>
      <c r="G265" s="189"/>
      <c r="H265" s="191" t="s">
        <v>19</v>
      </c>
      <c r="I265" s="193"/>
      <c r="J265" s="189"/>
      <c r="K265" s="189"/>
      <c r="L265" s="194"/>
      <c r="M265" s="195"/>
      <c r="N265" s="196"/>
      <c r="O265" s="196"/>
      <c r="P265" s="196"/>
      <c r="Q265" s="196"/>
      <c r="R265" s="196"/>
      <c r="S265" s="196"/>
      <c r="T265" s="197"/>
      <c r="AT265" s="198" t="s">
        <v>134</v>
      </c>
      <c r="AU265" s="198" t="s">
        <v>81</v>
      </c>
      <c r="AV265" s="13" t="s">
        <v>77</v>
      </c>
      <c r="AW265" s="13" t="s">
        <v>33</v>
      </c>
      <c r="AX265" s="13" t="s">
        <v>72</v>
      </c>
      <c r="AY265" s="198" t="s">
        <v>125</v>
      </c>
    </row>
    <row r="266" spans="1:65" s="14" customFormat="1">
      <c r="B266" s="199"/>
      <c r="C266" s="200"/>
      <c r="D266" s="190" t="s">
        <v>134</v>
      </c>
      <c r="E266" s="201" t="s">
        <v>19</v>
      </c>
      <c r="F266" s="202" t="s">
        <v>77</v>
      </c>
      <c r="G266" s="200"/>
      <c r="H266" s="203">
        <v>1</v>
      </c>
      <c r="I266" s="204"/>
      <c r="J266" s="200"/>
      <c r="K266" s="200"/>
      <c r="L266" s="205"/>
      <c r="M266" s="206"/>
      <c r="N266" s="207"/>
      <c r="O266" s="207"/>
      <c r="P266" s="207"/>
      <c r="Q266" s="207"/>
      <c r="R266" s="207"/>
      <c r="S266" s="207"/>
      <c r="T266" s="208"/>
      <c r="AT266" s="209" t="s">
        <v>134</v>
      </c>
      <c r="AU266" s="209" t="s">
        <v>81</v>
      </c>
      <c r="AV266" s="14" t="s">
        <v>81</v>
      </c>
      <c r="AW266" s="14" t="s">
        <v>33</v>
      </c>
      <c r="AX266" s="14" t="s">
        <v>77</v>
      </c>
      <c r="AY266" s="209" t="s">
        <v>125</v>
      </c>
    </row>
    <row r="267" spans="1:65" s="2" customFormat="1" ht="24">
      <c r="A267" s="36"/>
      <c r="B267" s="37"/>
      <c r="C267" s="175" t="s">
        <v>394</v>
      </c>
      <c r="D267" s="175" t="s">
        <v>127</v>
      </c>
      <c r="E267" s="176" t="s">
        <v>395</v>
      </c>
      <c r="F267" s="177" t="s">
        <v>396</v>
      </c>
      <c r="G267" s="178" t="s">
        <v>130</v>
      </c>
      <c r="H267" s="179">
        <v>52</v>
      </c>
      <c r="I267" s="180"/>
      <c r="J267" s="181">
        <f>ROUND(I267*H267,2)</f>
        <v>0</v>
      </c>
      <c r="K267" s="177" t="s">
        <v>131</v>
      </c>
      <c r="L267" s="41"/>
      <c r="M267" s="182" t="s">
        <v>19</v>
      </c>
      <c r="N267" s="183" t="s">
        <v>43</v>
      </c>
      <c r="O267" s="66"/>
      <c r="P267" s="184">
        <f>O267*H267</f>
        <v>0</v>
      </c>
      <c r="Q267" s="184">
        <v>0</v>
      </c>
      <c r="R267" s="184">
        <f>Q267*H267</f>
        <v>0</v>
      </c>
      <c r="S267" s="184">
        <v>0</v>
      </c>
      <c r="T267" s="185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86" t="s">
        <v>132</v>
      </c>
      <c r="AT267" s="186" t="s">
        <v>127</v>
      </c>
      <c r="AU267" s="186" t="s">
        <v>81</v>
      </c>
      <c r="AY267" s="19" t="s">
        <v>125</v>
      </c>
      <c r="BE267" s="187">
        <f>IF(N267="základní",J267,0)</f>
        <v>0</v>
      </c>
      <c r="BF267" s="187">
        <f>IF(N267="snížená",J267,0)</f>
        <v>0</v>
      </c>
      <c r="BG267" s="187">
        <f>IF(N267="zákl. přenesená",J267,0)</f>
        <v>0</v>
      </c>
      <c r="BH267" s="187">
        <f>IF(N267="sníž. přenesená",J267,0)</f>
        <v>0</v>
      </c>
      <c r="BI267" s="187">
        <f>IF(N267="nulová",J267,0)</f>
        <v>0</v>
      </c>
      <c r="BJ267" s="19" t="s">
        <v>77</v>
      </c>
      <c r="BK267" s="187">
        <f>ROUND(I267*H267,2)</f>
        <v>0</v>
      </c>
      <c r="BL267" s="19" t="s">
        <v>132</v>
      </c>
      <c r="BM267" s="186" t="s">
        <v>397</v>
      </c>
    </row>
    <row r="268" spans="1:65" s="13" customFormat="1">
      <c r="B268" s="188"/>
      <c r="C268" s="189"/>
      <c r="D268" s="190" t="s">
        <v>134</v>
      </c>
      <c r="E268" s="191" t="s">
        <v>19</v>
      </c>
      <c r="F268" s="192" t="s">
        <v>398</v>
      </c>
      <c r="G268" s="189"/>
      <c r="H268" s="191" t="s">
        <v>19</v>
      </c>
      <c r="I268" s="193"/>
      <c r="J268" s="189"/>
      <c r="K268" s="189"/>
      <c r="L268" s="194"/>
      <c r="M268" s="195"/>
      <c r="N268" s="196"/>
      <c r="O268" s="196"/>
      <c r="P268" s="196"/>
      <c r="Q268" s="196"/>
      <c r="R268" s="196"/>
      <c r="S268" s="196"/>
      <c r="T268" s="197"/>
      <c r="AT268" s="198" t="s">
        <v>134</v>
      </c>
      <c r="AU268" s="198" t="s">
        <v>81</v>
      </c>
      <c r="AV268" s="13" t="s">
        <v>77</v>
      </c>
      <c r="AW268" s="13" t="s">
        <v>33</v>
      </c>
      <c r="AX268" s="13" t="s">
        <v>72</v>
      </c>
      <c r="AY268" s="198" t="s">
        <v>125</v>
      </c>
    </row>
    <row r="269" spans="1:65" s="14" customFormat="1">
      <c r="B269" s="199"/>
      <c r="C269" s="200"/>
      <c r="D269" s="190" t="s">
        <v>134</v>
      </c>
      <c r="E269" s="201" t="s">
        <v>19</v>
      </c>
      <c r="F269" s="202" t="s">
        <v>399</v>
      </c>
      <c r="G269" s="200"/>
      <c r="H269" s="203">
        <v>48</v>
      </c>
      <c r="I269" s="204"/>
      <c r="J269" s="200"/>
      <c r="K269" s="200"/>
      <c r="L269" s="205"/>
      <c r="M269" s="206"/>
      <c r="N269" s="207"/>
      <c r="O269" s="207"/>
      <c r="P269" s="207"/>
      <c r="Q269" s="207"/>
      <c r="R269" s="207"/>
      <c r="S269" s="207"/>
      <c r="T269" s="208"/>
      <c r="AT269" s="209" t="s">
        <v>134</v>
      </c>
      <c r="AU269" s="209" t="s">
        <v>81</v>
      </c>
      <c r="AV269" s="14" t="s">
        <v>81</v>
      </c>
      <c r="AW269" s="14" t="s">
        <v>33</v>
      </c>
      <c r="AX269" s="14" t="s">
        <v>72</v>
      </c>
      <c r="AY269" s="209" t="s">
        <v>125</v>
      </c>
    </row>
    <row r="270" spans="1:65" s="13" customFormat="1">
      <c r="B270" s="188"/>
      <c r="C270" s="189"/>
      <c r="D270" s="190" t="s">
        <v>134</v>
      </c>
      <c r="E270" s="191" t="s">
        <v>19</v>
      </c>
      <c r="F270" s="192" t="s">
        <v>400</v>
      </c>
      <c r="G270" s="189"/>
      <c r="H270" s="191" t="s">
        <v>19</v>
      </c>
      <c r="I270" s="193"/>
      <c r="J270" s="189"/>
      <c r="K270" s="189"/>
      <c r="L270" s="194"/>
      <c r="M270" s="195"/>
      <c r="N270" s="196"/>
      <c r="O270" s="196"/>
      <c r="P270" s="196"/>
      <c r="Q270" s="196"/>
      <c r="R270" s="196"/>
      <c r="S270" s="196"/>
      <c r="T270" s="197"/>
      <c r="AT270" s="198" t="s">
        <v>134</v>
      </c>
      <c r="AU270" s="198" t="s">
        <v>81</v>
      </c>
      <c r="AV270" s="13" t="s">
        <v>77</v>
      </c>
      <c r="AW270" s="13" t="s">
        <v>33</v>
      </c>
      <c r="AX270" s="13" t="s">
        <v>72</v>
      </c>
      <c r="AY270" s="198" t="s">
        <v>125</v>
      </c>
    </row>
    <row r="271" spans="1:65" s="14" customFormat="1">
      <c r="B271" s="199"/>
      <c r="C271" s="200"/>
      <c r="D271" s="190" t="s">
        <v>134</v>
      </c>
      <c r="E271" s="201" t="s">
        <v>19</v>
      </c>
      <c r="F271" s="202" t="s">
        <v>132</v>
      </c>
      <c r="G271" s="200"/>
      <c r="H271" s="203">
        <v>4</v>
      </c>
      <c r="I271" s="204"/>
      <c r="J271" s="200"/>
      <c r="K271" s="200"/>
      <c r="L271" s="205"/>
      <c r="M271" s="206"/>
      <c r="N271" s="207"/>
      <c r="O271" s="207"/>
      <c r="P271" s="207"/>
      <c r="Q271" s="207"/>
      <c r="R271" s="207"/>
      <c r="S271" s="207"/>
      <c r="T271" s="208"/>
      <c r="AT271" s="209" t="s">
        <v>134</v>
      </c>
      <c r="AU271" s="209" t="s">
        <v>81</v>
      </c>
      <c r="AV271" s="14" t="s">
        <v>81</v>
      </c>
      <c r="AW271" s="14" t="s">
        <v>33</v>
      </c>
      <c r="AX271" s="14" t="s">
        <v>72</v>
      </c>
      <c r="AY271" s="209" t="s">
        <v>125</v>
      </c>
    </row>
    <row r="272" spans="1:65" s="15" customFormat="1">
      <c r="B272" s="210"/>
      <c r="C272" s="211"/>
      <c r="D272" s="190" t="s">
        <v>134</v>
      </c>
      <c r="E272" s="212" t="s">
        <v>19</v>
      </c>
      <c r="F272" s="213" t="s">
        <v>148</v>
      </c>
      <c r="G272" s="211"/>
      <c r="H272" s="214">
        <v>52</v>
      </c>
      <c r="I272" s="215"/>
      <c r="J272" s="211"/>
      <c r="K272" s="211"/>
      <c r="L272" s="216"/>
      <c r="M272" s="217"/>
      <c r="N272" s="218"/>
      <c r="O272" s="218"/>
      <c r="P272" s="218"/>
      <c r="Q272" s="218"/>
      <c r="R272" s="218"/>
      <c r="S272" s="218"/>
      <c r="T272" s="219"/>
      <c r="AT272" s="220" t="s">
        <v>134</v>
      </c>
      <c r="AU272" s="220" t="s">
        <v>81</v>
      </c>
      <c r="AV272" s="15" t="s">
        <v>132</v>
      </c>
      <c r="AW272" s="15" t="s">
        <v>33</v>
      </c>
      <c r="AX272" s="15" t="s">
        <v>77</v>
      </c>
      <c r="AY272" s="220" t="s">
        <v>125</v>
      </c>
    </row>
    <row r="273" spans="1:65" s="2" customFormat="1" ht="16.5" customHeight="1">
      <c r="A273" s="36"/>
      <c r="B273" s="37"/>
      <c r="C273" s="232" t="s">
        <v>401</v>
      </c>
      <c r="D273" s="232" t="s">
        <v>219</v>
      </c>
      <c r="E273" s="233" t="s">
        <v>402</v>
      </c>
      <c r="F273" s="234" t="s">
        <v>403</v>
      </c>
      <c r="G273" s="235" t="s">
        <v>130</v>
      </c>
      <c r="H273" s="236">
        <v>53</v>
      </c>
      <c r="I273" s="237"/>
      <c r="J273" s="238">
        <f>ROUND(I273*H273,2)</f>
        <v>0</v>
      </c>
      <c r="K273" s="234" t="s">
        <v>19</v>
      </c>
      <c r="L273" s="239"/>
      <c r="M273" s="240" t="s">
        <v>19</v>
      </c>
      <c r="N273" s="241" t="s">
        <v>43</v>
      </c>
      <c r="O273" s="66"/>
      <c r="P273" s="184">
        <f>O273*H273</f>
        <v>0</v>
      </c>
      <c r="Q273" s="184">
        <v>6.9999999999999999E-4</v>
      </c>
      <c r="R273" s="184">
        <f>Q273*H273</f>
        <v>3.7100000000000001E-2</v>
      </c>
      <c r="S273" s="184">
        <v>0</v>
      </c>
      <c r="T273" s="185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86" t="s">
        <v>180</v>
      </c>
      <c r="AT273" s="186" t="s">
        <v>219</v>
      </c>
      <c r="AU273" s="186" t="s">
        <v>81</v>
      </c>
      <c r="AY273" s="19" t="s">
        <v>125</v>
      </c>
      <c r="BE273" s="187">
        <f>IF(N273="základní",J273,0)</f>
        <v>0</v>
      </c>
      <c r="BF273" s="187">
        <f>IF(N273="snížená",J273,0)</f>
        <v>0</v>
      </c>
      <c r="BG273" s="187">
        <f>IF(N273="zákl. přenesená",J273,0)</f>
        <v>0</v>
      </c>
      <c r="BH273" s="187">
        <f>IF(N273="sníž. přenesená",J273,0)</f>
        <v>0</v>
      </c>
      <c r="BI273" s="187">
        <f>IF(N273="nulová",J273,0)</f>
        <v>0</v>
      </c>
      <c r="BJ273" s="19" t="s">
        <v>77</v>
      </c>
      <c r="BK273" s="187">
        <f>ROUND(I273*H273,2)</f>
        <v>0</v>
      </c>
      <c r="BL273" s="19" t="s">
        <v>132</v>
      </c>
      <c r="BM273" s="186" t="s">
        <v>404</v>
      </c>
    </row>
    <row r="274" spans="1:65" s="13" customFormat="1">
      <c r="B274" s="188"/>
      <c r="C274" s="189"/>
      <c r="D274" s="190" t="s">
        <v>134</v>
      </c>
      <c r="E274" s="191" t="s">
        <v>19</v>
      </c>
      <c r="F274" s="192" t="s">
        <v>153</v>
      </c>
      <c r="G274" s="189"/>
      <c r="H274" s="191" t="s">
        <v>19</v>
      </c>
      <c r="I274" s="193"/>
      <c r="J274" s="189"/>
      <c r="K274" s="189"/>
      <c r="L274" s="194"/>
      <c r="M274" s="195"/>
      <c r="N274" s="196"/>
      <c r="O274" s="196"/>
      <c r="P274" s="196"/>
      <c r="Q274" s="196"/>
      <c r="R274" s="196"/>
      <c r="S274" s="196"/>
      <c r="T274" s="197"/>
      <c r="AT274" s="198" t="s">
        <v>134</v>
      </c>
      <c r="AU274" s="198" t="s">
        <v>81</v>
      </c>
      <c r="AV274" s="13" t="s">
        <v>77</v>
      </c>
      <c r="AW274" s="13" t="s">
        <v>33</v>
      </c>
      <c r="AX274" s="13" t="s">
        <v>72</v>
      </c>
      <c r="AY274" s="198" t="s">
        <v>125</v>
      </c>
    </row>
    <row r="275" spans="1:65" s="14" customFormat="1">
      <c r="B275" s="199"/>
      <c r="C275" s="200"/>
      <c r="D275" s="190" t="s">
        <v>134</v>
      </c>
      <c r="E275" s="201" t="s">
        <v>19</v>
      </c>
      <c r="F275" s="202" t="s">
        <v>405</v>
      </c>
      <c r="G275" s="200"/>
      <c r="H275" s="203">
        <v>52.78</v>
      </c>
      <c r="I275" s="204"/>
      <c r="J275" s="200"/>
      <c r="K275" s="200"/>
      <c r="L275" s="205"/>
      <c r="M275" s="206"/>
      <c r="N275" s="207"/>
      <c r="O275" s="207"/>
      <c r="P275" s="207"/>
      <c r="Q275" s="207"/>
      <c r="R275" s="207"/>
      <c r="S275" s="207"/>
      <c r="T275" s="208"/>
      <c r="AT275" s="209" t="s">
        <v>134</v>
      </c>
      <c r="AU275" s="209" t="s">
        <v>81</v>
      </c>
      <c r="AV275" s="14" t="s">
        <v>81</v>
      </c>
      <c r="AW275" s="14" t="s">
        <v>33</v>
      </c>
      <c r="AX275" s="14" t="s">
        <v>72</v>
      </c>
      <c r="AY275" s="209" t="s">
        <v>125</v>
      </c>
    </row>
    <row r="276" spans="1:65" s="14" customFormat="1">
      <c r="B276" s="199"/>
      <c r="C276" s="200"/>
      <c r="D276" s="190" t="s">
        <v>134</v>
      </c>
      <c r="E276" s="201" t="s">
        <v>19</v>
      </c>
      <c r="F276" s="202" t="s">
        <v>406</v>
      </c>
      <c r="G276" s="200"/>
      <c r="H276" s="203">
        <v>53</v>
      </c>
      <c r="I276" s="204"/>
      <c r="J276" s="200"/>
      <c r="K276" s="200"/>
      <c r="L276" s="205"/>
      <c r="M276" s="206"/>
      <c r="N276" s="207"/>
      <c r="O276" s="207"/>
      <c r="P276" s="207"/>
      <c r="Q276" s="207"/>
      <c r="R276" s="207"/>
      <c r="S276" s="207"/>
      <c r="T276" s="208"/>
      <c r="AT276" s="209" t="s">
        <v>134</v>
      </c>
      <c r="AU276" s="209" t="s">
        <v>81</v>
      </c>
      <c r="AV276" s="14" t="s">
        <v>81</v>
      </c>
      <c r="AW276" s="14" t="s">
        <v>33</v>
      </c>
      <c r="AX276" s="14" t="s">
        <v>77</v>
      </c>
      <c r="AY276" s="209" t="s">
        <v>125</v>
      </c>
    </row>
    <row r="277" spans="1:65" s="2" customFormat="1" ht="16.5" customHeight="1">
      <c r="A277" s="36"/>
      <c r="B277" s="37"/>
      <c r="C277" s="175" t="s">
        <v>407</v>
      </c>
      <c r="D277" s="175" t="s">
        <v>127</v>
      </c>
      <c r="E277" s="176" t="s">
        <v>408</v>
      </c>
      <c r="F277" s="177" t="s">
        <v>409</v>
      </c>
      <c r="G277" s="178" t="s">
        <v>130</v>
      </c>
      <c r="H277" s="179">
        <v>1.5</v>
      </c>
      <c r="I277" s="180"/>
      <c r="J277" s="181">
        <f>ROUND(I277*H277,2)</f>
        <v>0</v>
      </c>
      <c r="K277" s="177" t="s">
        <v>131</v>
      </c>
      <c r="L277" s="41"/>
      <c r="M277" s="182" t="s">
        <v>19</v>
      </c>
      <c r="N277" s="183" t="s">
        <v>43</v>
      </c>
      <c r="O277" s="66"/>
      <c r="P277" s="184">
        <f>O277*H277</f>
        <v>0</v>
      </c>
      <c r="Q277" s="184">
        <v>0</v>
      </c>
      <c r="R277" s="184">
        <f>Q277*H277</f>
        <v>0</v>
      </c>
      <c r="S277" s="184">
        <v>1.4999999999999999E-2</v>
      </c>
      <c r="T277" s="185">
        <f>S277*H277</f>
        <v>2.2499999999999999E-2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86" t="s">
        <v>132</v>
      </c>
      <c r="AT277" s="186" t="s">
        <v>127</v>
      </c>
      <c r="AU277" s="186" t="s">
        <v>81</v>
      </c>
      <c r="AY277" s="19" t="s">
        <v>125</v>
      </c>
      <c r="BE277" s="187">
        <f>IF(N277="základní",J277,0)</f>
        <v>0</v>
      </c>
      <c r="BF277" s="187">
        <f>IF(N277="snížená",J277,0)</f>
        <v>0</v>
      </c>
      <c r="BG277" s="187">
        <f>IF(N277="zákl. přenesená",J277,0)</f>
        <v>0</v>
      </c>
      <c r="BH277" s="187">
        <f>IF(N277="sníž. přenesená",J277,0)</f>
        <v>0</v>
      </c>
      <c r="BI277" s="187">
        <f>IF(N277="nulová",J277,0)</f>
        <v>0</v>
      </c>
      <c r="BJ277" s="19" t="s">
        <v>77</v>
      </c>
      <c r="BK277" s="187">
        <f>ROUND(I277*H277,2)</f>
        <v>0</v>
      </c>
      <c r="BL277" s="19" t="s">
        <v>132</v>
      </c>
      <c r="BM277" s="186" t="s">
        <v>410</v>
      </c>
    </row>
    <row r="278" spans="1:65" s="13" customFormat="1">
      <c r="B278" s="188"/>
      <c r="C278" s="189"/>
      <c r="D278" s="190" t="s">
        <v>134</v>
      </c>
      <c r="E278" s="191" t="s">
        <v>19</v>
      </c>
      <c r="F278" s="192" t="s">
        <v>411</v>
      </c>
      <c r="G278" s="189"/>
      <c r="H278" s="191" t="s">
        <v>19</v>
      </c>
      <c r="I278" s="193"/>
      <c r="J278" s="189"/>
      <c r="K278" s="189"/>
      <c r="L278" s="194"/>
      <c r="M278" s="195"/>
      <c r="N278" s="196"/>
      <c r="O278" s="196"/>
      <c r="P278" s="196"/>
      <c r="Q278" s="196"/>
      <c r="R278" s="196"/>
      <c r="S278" s="196"/>
      <c r="T278" s="197"/>
      <c r="AT278" s="198" t="s">
        <v>134</v>
      </c>
      <c r="AU278" s="198" t="s">
        <v>81</v>
      </c>
      <c r="AV278" s="13" t="s">
        <v>77</v>
      </c>
      <c r="AW278" s="13" t="s">
        <v>33</v>
      </c>
      <c r="AX278" s="13" t="s">
        <v>72</v>
      </c>
      <c r="AY278" s="198" t="s">
        <v>125</v>
      </c>
    </row>
    <row r="279" spans="1:65" s="14" customFormat="1">
      <c r="B279" s="199"/>
      <c r="C279" s="200"/>
      <c r="D279" s="190" t="s">
        <v>134</v>
      </c>
      <c r="E279" s="201" t="s">
        <v>19</v>
      </c>
      <c r="F279" s="202" t="s">
        <v>412</v>
      </c>
      <c r="G279" s="200"/>
      <c r="H279" s="203">
        <v>1.5</v>
      </c>
      <c r="I279" s="204"/>
      <c r="J279" s="200"/>
      <c r="K279" s="200"/>
      <c r="L279" s="205"/>
      <c r="M279" s="206"/>
      <c r="N279" s="207"/>
      <c r="O279" s="207"/>
      <c r="P279" s="207"/>
      <c r="Q279" s="207"/>
      <c r="R279" s="207"/>
      <c r="S279" s="207"/>
      <c r="T279" s="208"/>
      <c r="AT279" s="209" t="s">
        <v>134</v>
      </c>
      <c r="AU279" s="209" t="s">
        <v>81</v>
      </c>
      <c r="AV279" s="14" t="s">
        <v>81</v>
      </c>
      <c r="AW279" s="14" t="s">
        <v>33</v>
      </c>
      <c r="AX279" s="14" t="s">
        <v>77</v>
      </c>
      <c r="AY279" s="209" t="s">
        <v>125</v>
      </c>
    </row>
    <row r="280" spans="1:65" s="2" customFormat="1" ht="16.5" customHeight="1">
      <c r="A280" s="36"/>
      <c r="B280" s="37"/>
      <c r="C280" s="175" t="s">
        <v>413</v>
      </c>
      <c r="D280" s="175" t="s">
        <v>127</v>
      </c>
      <c r="E280" s="176" t="s">
        <v>414</v>
      </c>
      <c r="F280" s="177" t="s">
        <v>415</v>
      </c>
      <c r="G280" s="178" t="s">
        <v>253</v>
      </c>
      <c r="H280" s="179">
        <v>1</v>
      </c>
      <c r="I280" s="180"/>
      <c r="J280" s="181">
        <f>ROUND(I280*H280,2)</f>
        <v>0</v>
      </c>
      <c r="K280" s="177" t="s">
        <v>19</v>
      </c>
      <c r="L280" s="41"/>
      <c r="M280" s="182" t="s">
        <v>19</v>
      </c>
      <c r="N280" s="183" t="s">
        <v>43</v>
      </c>
      <c r="O280" s="66"/>
      <c r="P280" s="184">
        <f>O280*H280</f>
        <v>0</v>
      </c>
      <c r="Q280" s="184">
        <v>0</v>
      </c>
      <c r="R280" s="184">
        <f>Q280*H280</f>
        <v>0</v>
      </c>
      <c r="S280" s="184">
        <v>0</v>
      </c>
      <c r="T280" s="185">
        <f>S280*H280</f>
        <v>0</v>
      </c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R280" s="186" t="s">
        <v>132</v>
      </c>
      <c r="AT280" s="186" t="s">
        <v>127</v>
      </c>
      <c r="AU280" s="186" t="s">
        <v>81</v>
      </c>
      <c r="AY280" s="19" t="s">
        <v>125</v>
      </c>
      <c r="BE280" s="187">
        <f>IF(N280="základní",J280,0)</f>
        <v>0</v>
      </c>
      <c r="BF280" s="187">
        <f>IF(N280="snížená",J280,0)</f>
        <v>0</v>
      </c>
      <c r="BG280" s="187">
        <f>IF(N280="zákl. přenesená",J280,0)</f>
        <v>0</v>
      </c>
      <c r="BH280" s="187">
        <f>IF(N280="sníž. přenesená",J280,0)</f>
        <v>0</v>
      </c>
      <c r="BI280" s="187">
        <f>IF(N280="nulová",J280,0)</f>
        <v>0</v>
      </c>
      <c r="BJ280" s="19" t="s">
        <v>77</v>
      </c>
      <c r="BK280" s="187">
        <f>ROUND(I280*H280,2)</f>
        <v>0</v>
      </c>
      <c r="BL280" s="19" t="s">
        <v>132</v>
      </c>
      <c r="BM280" s="186" t="s">
        <v>416</v>
      </c>
    </row>
    <row r="281" spans="1:65" s="13" customFormat="1">
      <c r="B281" s="188"/>
      <c r="C281" s="189"/>
      <c r="D281" s="190" t="s">
        <v>134</v>
      </c>
      <c r="E281" s="191" t="s">
        <v>19</v>
      </c>
      <c r="F281" s="192" t="s">
        <v>417</v>
      </c>
      <c r="G281" s="189"/>
      <c r="H281" s="191" t="s">
        <v>19</v>
      </c>
      <c r="I281" s="193"/>
      <c r="J281" s="189"/>
      <c r="K281" s="189"/>
      <c r="L281" s="194"/>
      <c r="M281" s="195"/>
      <c r="N281" s="196"/>
      <c r="O281" s="196"/>
      <c r="P281" s="196"/>
      <c r="Q281" s="196"/>
      <c r="R281" s="196"/>
      <c r="S281" s="196"/>
      <c r="T281" s="197"/>
      <c r="AT281" s="198" t="s">
        <v>134</v>
      </c>
      <c r="AU281" s="198" t="s">
        <v>81</v>
      </c>
      <c r="AV281" s="13" t="s">
        <v>77</v>
      </c>
      <c r="AW281" s="13" t="s">
        <v>33</v>
      </c>
      <c r="AX281" s="13" t="s">
        <v>72</v>
      </c>
      <c r="AY281" s="198" t="s">
        <v>125</v>
      </c>
    </row>
    <row r="282" spans="1:65" s="14" customFormat="1">
      <c r="B282" s="199"/>
      <c r="C282" s="200"/>
      <c r="D282" s="190" t="s">
        <v>134</v>
      </c>
      <c r="E282" s="201" t="s">
        <v>19</v>
      </c>
      <c r="F282" s="202" t="s">
        <v>77</v>
      </c>
      <c r="G282" s="200"/>
      <c r="H282" s="203">
        <v>1</v>
      </c>
      <c r="I282" s="204"/>
      <c r="J282" s="200"/>
      <c r="K282" s="200"/>
      <c r="L282" s="205"/>
      <c r="M282" s="206"/>
      <c r="N282" s="207"/>
      <c r="O282" s="207"/>
      <c r="P282" s="207"/>
      <c r="Q282" s="207"/>
      <c r="R282" s="207"/>
      <c r="S282" s="207"/>
      <c r="T282" s="208"/>
      <c r="AT282" s="209" t="s">
        <v>134</v>
      </c>
      <c r="AU282" s="209" t="s">
        <v>81</v>
      </c>
      <c r="AV282" s="14" t="s">
        <v>81</v>
      </c>
      <c r="AW282" s="14" t="s">
        <v>33</v>
      </c>
      <c r="AX282" s="14" t="s">
        <v>77</v>
      </c>
      <c r="AY282" s="209" t="s">
        <v>125</v>
      </c>
    </row>
    <row r="283" spans="1:65" s="2" customFormat="1" ht="16.5" customHeight="1">
      <c r="A283" s="36"/>
      <c r="B283" s="37"/>
      <c r="C283" s="232" t="s">
        <v>418</v>
      </c>
      <c r="D283" s="232" t="s">
        <v>219</v>
      </c>
      <c r="E283" s="233" t="s">
        <v>419</v>
      </c>
      <c r="F283" s="234" t="s">
        <v>420</v>
      </c>
      <c r="G283" s="235" t="s">
        <v>253</v>
      </c>
      <c r="H283" s="236">
        <v>1</v>
      </c>
      <c r="I283" s="237"/>
      <c r="J283" s="238">
        <f>ROUND(I283*H283,2)</f>
        <v>0</v>
      </c>
      <c r="K283" s="234" t="s">
        <v>19</v>
      </c>
      <c r="L283" s="239"/>
      <c r="M283" s="240" t="s">
        <v>19</v>
      </c>
      <c r="N283" s="241" t="s">
        <v>43</v>
      </c>
      <c r="O283" s="66"/>
      <c r="P283" s="184">
        <f>O283*H283</f>
        <v>0</v>
      </c>
      <c r="Q283" s="184">
        <v>5.5999999999999995E-4</v>
      </c>
      <c r="R283" s="184">
        <f>Q283*H283</f>
        <v>5.5999999999999995E-4</v>
      </c>
      <c r="S283" s="184">
        <v>0</v>
      </c>
      <c r="T283" s="185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186" t="s">
        <v>180</v>
      </c>
      <c r="AT283" s="186" t="s">
        <v>219</v>
      </c>
      <c r="AU283" s="186" t="s">
        <v>81</v>
      </c>
      <c r="AY283" s="19" t="s">
        <v>125</v>
      </c>
      <c r="BE283" s="187">
        <f>IF(N283="základní",J283,0)</f>
        <v>0</v>
      </c>
      <c r="BF283" s="187">
        <f>IF(N283="snížená",J283,0)</f>
        <v>0</v>
      </c>
      <c r="BG283" s="187">
        <f>IF(N283="zákl. přenesená",J283,0)</f>
        <v>0</v>
      </c>
      <c r="BH283" s="187">
        <f>IF(N283="sníž. přenesená",J283,0)</f>
        <v>0</v>
      </c>
      <c r="BI283" s="187">
        <f>IF(N283="nulová",J283,0)</f>
        <v>0</v>
      </c>
      <c r="BJ283" s="19" t="s">
        <v>77</v>
      </c>
      <c r="BK283" s="187">
        <f>ROUND(I283*H283,2)</f>
        <v>0</v>
      </c>
      <c r="BL283" s="19" t="s">
        <v>132</v>
      </c>
      <c r="BM283" s="186" t="s">
        <v>421</v>
      </c>
    </row>
    <row r="284" spans="1:65" s="2" customFormat="1" ht="16.5" customHeight="1">
      <c r="A284" s="36"/>
      <c r="B284" s="37"/>
      <c r="C284" s="175" t="s">
        <v>399</v>
      </c>
      <c r="D284" s="175" t="s">
        <v>127</v>
      </c>
      <c r="E284" s="176" t="s">
        <v>422</v>
      </c>
      <c r="F284" s="177" t="s">
        <v>423</v>
      </c>
      <c r="G284" s="178" t="s">
        <v>253</v>
      </c>
      <c r="H284" s="179">
        <v>1</v>
      </c>
      <c r="I284" s="180"/>
      <c r="J284" s="181">
        <f>ROUND(I284*H284,2)</f>
        <v>0</v>
      </c>
      <c r="K284" s="177" t="s">
        <v>131</v>
      </c>
      <c r="L284" s="41"/>
      <c r="M284" s="182" t="s">
        <v>19</v>
      </c>
      <c r="N284" s="183" t="s">
        <v>43</v>
      </c>
      <c r="O284" s="66"/>
      <c r="P284" s="184">
        <f>O284*H284</f>
        <v>0</v>
      </c>
      <c r="Q284" s="184">
        <v>6.9999999999999999E-4</v>
      </c>
      <c r="R284" s="184">
        <f>Q284*H284</f>
        <v>6.9999999999999999E-4</v>
      </c>
      <c r="S284" s="184">
        <v>0</v>
      </c>
      <c r="T284" s="185">
        <f>S284*H284</f>
        <v>0</v>
      </c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R284" s="186" t="s">
        <v>132</v>
      </c>
      <c r="AT284" s="186" t="s">
        <v>127</v>
      </c>
      <c r="AU284" s="186" t="s">
        <v>81</v>
      </c>
      <c r="AY284" s="19" t="s">
        <v>125</v>
      </c>
      <c r="BE284" s="187">
        <f>IF(N284="základní",J284,0)</f>
        <v>0</v>
      </c>
      <c r="BF284" s="187">
        <f>IF(N284="snížená",J284,0)</f>
        <v>0</v>
      </c>
      <c r="BG284" s="187">
        <f>IF(N284="zákl. přenesená",J284,0)</f>
        <v>0</v>
      </c>
      <c r="BH284" s="187">
        <f>IF(N284="sníž. přenesená",J284,0)</f>
        <v>0</v>
      </c>
      <c r="BI284" s="187">
        <f>IF(N284="nulová",J284,0)</f>
        <v>0</v>
      </c>
      <c r="BJ284" s="19" t="s">
        <v>77</v>
      </c>
      <c r="BK284" s="187">
        <f>ROUND(I284*H284,2)</f>
        <v>0</v>
      </c>
      <c r="BL284" s="19" t="s">
        <v>132</v>
      </c>
      <c r="BM284" s="186" t="s">
        <v>424</v>
      </c>
    </row>
    <row r="285" spans="1:65" s="13" customFormat="1">
      <c r="B285" s="188"/>
      <c r="C285" s="189"/>
      <c r="D285" s="190" t="s">
        <v>134</v>
      </c>
      <c r="E285" s="191" t="s">
        <v>19</v>
      </c>
      <c r="F285" s="192" t="s">
        <v>425</v>
      </c>
      <c r="G285" s="189"/>
      <c r="H285" s="191" t="s">
        <v>19</v>
      </c>
      <c r="I285" s="193"/>
      <c r="J285" s="189"/>
      <c r="K285" s="189"/>
      <c r="L285" s="194"/>
      <c r="M285" s="195"/>
      <c r="N285" s="196"/>
      <c r="O285" s="196"/>
      <c r="P285" s="196"/>
      <c r="Q285" s="196"/>
      <c r="R285" s="196"/>
      <c r="S285" s="196"/>
      <c r="T285" s="197"/>
      <c r="AT285" s="198" t="s">
        <v>134</v>
      </c>
      <c r="AU285" s="198" t="s">
        <v>81</v>
      </c>
      <c r="AV285" s="13" t="s">
        <v>77</v>
      </c>
      <c r="AW285" s="13" t="s">
        <v>33</v>
      </c>
      <c r="AX285" s="13" t="s">
        <v>72</v>
      </c>
      <c r="AY285" s="198" t="s">
        <v>125</v>
      </c>
    </row>
    <row r="286" spans="1:65" s="14" customFormat="1">
      <c r="B286" s="199"/>
      <c r="C286" s="200"/>
      <c r="D286" s="190" t="s">
        <v>134</v>
      </c>
      <c r="E286" s="201" t="s">
        <v>19</v>
      </c>
      <c r="F286" s="202" t="s">
        <v>77</v>
      </c>
      <c r="G286" s="200"/>
      <c r="H286" s="203">
        <v>1</v>
      </c>
      <c r="I286" s="204"/>
      <c r="J286" s="200"/>
      <c r="K286" s="200"/>
      <c r="L286" s="205"/>
      <c r="M286" s="206"/>
      <c r="N286" s="207"/>
      <c r="O286" s="207"/>
      <c r="P286" s="207"/>
      <c r="Q286" s="207"/>
      <c r="R286" s="207"/>
      <c r="S286" s="207"/>
      <c r="T286" s="208"/>
      <c r="AT286" s="209" t="s">
        <v>134</v>
      </c>
      <c r="AU286" s="209" t="s">
        <v>81</v>
      </c>
      <c r="AV286" s="14" t="s">
        <v>81</v>
      </c>
      <c r="AW286" s="14" t="s">
        <v>33</v>
      </c>
      <c r="AX286" s="14" t="s">
        <v>77</v>
      </c>
      <c r="AY286" s="209" t="s">
        <v>125</v>
      </c>
    </row>
    <row r="287" spans="1:65" s="2" customFormat="1" ht="16.5" customHeight="1">
      <c r="A287" s="36"/>
      <c r="B287" s="37"/>
      <c r="C287" s="232" t="s">
        <v>426</v>
      </c>
      <c r="D287" s="232" t="s">
        <v>219</v>
      </c>
      <c r="E287" s="233" t="s">
        <v>427</v>
      </c>
      <c r="F287" s="234" t="s">
        <v>428</v>
      </c>
      <c r="G287" s="235" t="s">
        <v>253</v>
      </c>
      <c r="H287" s="236">
        <v>1</v>
      </c>
      <c r="I287" s="237"/>
      <c r="J287" s="238">
        <f>ROUND(I287*H287,2)</f>
        <v>0</v>
      </c>
      <c r="K287" s="234" t="s">
        <v>19</v>
      </c>
      <c r="L287" s="239"/>
      <c r="M287" s="240" t="s">
        <v>19</v>
      </c>
      <c r="N287" s="241" t="s">
        <v>43</v>
      </c>
      <c r="O287" s="66"/>
      <c r="P287" s="184">
        <f>O287*H287</f>
        <v>0</v>
      </c>
      <c r="Q287" s="184">
        <v>0.01</v>
      </c>
      <c r="R287" s="184">
        <f>Q287*H287</f>
        <v>0.01</v>
      </c>
      <c r="S287" s="184">
        <v>0</v>
      </c>
      <c r="T287" s="185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186" t="s">
        <v>180</v>
      </c>
      <c r="AT287" s="186" t="s">
        <v>219</v>
      </c>
      <c r="AU287" s="186" t="s">
        <v>81</v>
      </c>
      <c r="AY287" s="19" t="s">
        <v>125</v>
      </c>
      <c r="BE287" s="187">
        <f>IF(N287="základní",J287,0)</f>
        <v>0</v>
      </c>
      <c r="BF287" s="187">
        <f>IF(N287="snížená",J287,0)</f>
        <v>0</v>
      </c>
      <c r="BG287" s="187">
        <f>IF(N287="zákl. přenesená",J287,0)</f>
        <v>0</v>
      </c>
      <c r="BH287" s="187">
        <f>IF(N287="sníž. přenesená",J287,0)</f>
        <v>0</v>
      </c>
      <c r="BI287" s="187">
        <f>IF(N287="nulová",J287,0)</f>
        <v>0</v>
      </c>
      <c r="BJ287" s="19" t="s">
        <v>77</v>
      </c>
      <c r="BK287" s="187">
        <f>ROUND(I287*H287,2)</f>
        <v>0</v>
      </c>
      <c r="BL287" s="19" t="s">
        <v>132</v>
      </c>
      <c r="BM287" s="186" t="s">
        <v>429</v>
      </c>
    </row>
    <row r="288" spans="1:65" s="2" customFormat="1" ht="16.5" customHeight="1">
      <c r="A288" s="36"/>
      <c r="B288" s="37"/>
      <c r="C288" s="175" t="s">
        <v>430</v>
      </c>
      <c r="D288" s="175" t="s">
        <v>127</v>
      </c>
      <c r="E288" s="176" t="s">
        <v>431</v>
      </c>
      <c r="F288" s="177" t="s">
        <v>432</v>
      </c>
      <c r="G288" s="178" t="s">
        <v>130</v>
      </c>
      <c r="H288" s="179">
        <v>52</v>
      </c>
      <c r="I288" s="180"/>
      <c r="J288" s="181">
        <f>ROUND(I288*H288,2)</f>
        <v>0</v>
      </c>
      <c r="K288" s="177" t="s">
        <v>131</v>
      </c>
      <c r="L288" s="41"/>
      <c r="M288" s="182" t="s">
        <v>19</v>
      </c>
      <c r="N288" s="183" t="s">
        <v>43</v>
      </c>
      <c r="O288" s="66"/>
      <c r="P288" s="184">
        <f>O288*H288</f>
        <v>0</v>
      </c>
      <c r="Q288" s="184">
        <v>0</v>
      </c>
      <c r="R288" s="184">
        <f>Q288*H288</f>
        <v>0</v>
      </c>
      <c r="S288" s="184">
        <v>0</v>
      </c>
      <c r="T288" s="185">
        <f>S288*H288</f>
        <v>0</v>
      </c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R288" s="186" t="s">
        <v>132</v>
      </c>
      <c r="AT288" s="186" t="s">
        <v>127</v>
      </c>
      <c r="AU288" s="186" t="s">
        <v>81</v>
      </c>
      <c r="AY288" s="19" t="s">
        <v>125</v>
      </c>
      <c r="BE288" s="187">
        <f>IF(N288="základní",J288,0)</f>
        <v>0</v>
      </c>
      <c r="BF288" s="187">
        <f>IF(N288="snížená",J288,0)</f>
        <v>0</v>
      </c>
      <c r="BG288" s="187">
        <f>IF(N288="zákl. přenesená",J288,0)</f>
        <v>0</v>
      </c>
      <c r="BH288" s="187">
        <f>IF(N288="sníž. přenesená",J288,0)</f>
        <v>0</v>
      </c>
      <c r="BI288" s="187">
        <f>IF(N288="nulová",J288,0)</f>
        <v>0</v>
      </c>
      <c r="BJ288" s="19" t="s">
        <v>77</v>
      </c>
      <c r="BK288" s="187">
        <f>ROUND(I288*H288,2)</f>
        <v>0</v>
      </c>
      <c r="BL288" s="19" t="s">
        <v>132</v>
      </c>
      <c r="BM288" s="186" t="s">
        <v>433</v>
      </c>
    </row>
    <row r="289" spans="1:65" s="2" customFormat="1" ht="16.5" customHeight="1">
      <c r="A289" s="36"/>
      <c r="B289" s="37"/>
      <c r="C289" s="175" t="s">
        <v>434</v>
      </c>
      <c r="D289" s="175" t="s">
        <v>127</v>
      </c>
      <c r="E289" s="176" t="s">
        <v>435</v>
      </c>
      <c r="F289" s="177" t="s">
        <v>436</v>
      </c>
      <c r="G289" s="178" t="s">
        <v>130</v>
      </c>
      <c r="H289" s="179">
        <v>52</v>
      </c>
      <c r="I289" s="180"/>
      <c r="J289" s="181">
        <f>ROUND(I289*H289,2)</f>
        <v>0</v>
      </c>
      <c r="K289" s="177" t="s">
        <v>131</v>
      </c>
      <c r="L289" s="41"/>
      <c r="M289" s="182" t="s">
        <v>19</v>
      </c>
      <c r="N289" s="183" t="s">
        <v>43</v>
      </c>
      <c r="O289" s="66"/>
      <c r="P289" s="184">
        <f>O289*H289</f>
        <v>0</v>
      </c>
      <c r="Q289" s="184">
        <v>0</v>
      </c>
      <c r="R289" s="184">
        <f>Q289*H289</f>
        <v>0</v>
      </c>
      <c r="S289" s="184">
        <v>0</v>
      </c>
      <c r="T289" s="185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86" t="s">
        <v>132</v>
      </c>
      <c r="AT289" s="186" t="s">
        <v>127</v>
      </c>
      <c r="AU289" s="186" t="s">
        <v>81</v>
      </c>
      <c r="AY289" s="19" t="s">
        <v>125</v>
      </c>
      <c r="BE289" s="187">
        <f>IF(N289="základní",J289,0)</f>
        <v>0</v>
      </c>
      <c r="BF289" s="187">
        <f>IF(N289="snížená",J289,0)</f>
        <v>0</v>
      </c>
      <c r="BG289" s="187">
        <f>IF(N289="zákl. přenesená",J289,0)</f>
        <v>0</v>
      </c>
      <c r="BH289" s="187">
        <f>IF(N289="sníž. přenesená",J289,0)</f>
        <v>0</v>
      </c>
      <c r="BI289" s="187">
        <f>IF(N289="nulová",J289,0)</f>
        <v>0</v>
      </c>
      <c r="BJ289" s="19" t="s">
        <v>77</v>
      </c>
      <c r="BK289" s="187">
        <f>ROUND(I289*H289,2)</f>
        <v>0</v>
      </c>
      <c r="BL289" s="19" t="s">
        <v>132</v>
      </c>
      <c r="BM289" s="186" t="s">
        <v>437</v>
      </c>
    </row>
    <row r="290" spans="1:65" s="13" customFormat="1">
      <c r="B290" s="188"/>
      <c r="C290" s="189"/>
      <c r="D290" s="190" t="s">
        <v>134</v>
      </c>
      <c r="E290" s="191" t="s">
        <v>19</v>
      </c>
      <c r="F290" s="192" t="s">
        <v>438</v>
      </c>
      <c r="G290" s="189"/>
      <c r="H290" s="191" t="s">
        <v>19</v>
      </c>
      <c r="I290" s="193"/>
      <c r="J290" s="189"/>
      <c r="K290" s="189"/>
      <c r="L290" s="194"/>
      <c r="M290" s="195"/>
      <c r="N290" s="196"/>
      <c r="O290" s="196"/>
      <c r="P290" s="196"/>
      <c r="Q290" s="196"/>
      <c r="R290" s="196"/>
      <c r="S290" s="196"/>
      <c r="T290" s="197"/>
      <c r="AT290" s="198" t="s">
        <v>134</v>
      </c>
      <c r="AU290" s="198" t="s">
        <v>81</v>
      </c>
      <c r="AV290" s="13" t="s">
        <v>77</v>
      </c>
      <c r="AW290" s="13" t="s">
        <v>33</v>
      </c>
      <c r="AX290" s="13" t="s">
        <v>72</v>
      </c>
      <c r="AY290" s="198" t="s">
        <v>125</v>
      </c>
    </row>
    <row r="291" spans="1:65" s="14" customFormat="1">
      <c r="B291" s="199"/>
      <c r="C291" s="200"/>
      <c r="D291" s="190" t="s">
        <v>134</v>
      </c>
      <c r="E291" s="201" t="s">
        <v>19</v>
      </c>
      <c r="F291" s="202" t="s">
        <v>439</v>
      </c>
      <c r="G291" s="200"/>
      <c r="H291" s="203">
        <v>52</v>
      </c>
      <c r="I291" s="204"/>
      <c r="J291" s="200"/>
      <c r="K291" s="200"/>
      <c r="L291" s="205"/>
      <c r="M291" s="206"/>
      <c r="N291" s="207"/>
      <c r="O291" s="207"/>
      <c r="P291" s="207"/>
      <c r="Q291" s="207"/>
      <c r="R291" s="207"/>
      <c r="S291" s="207"/>
      <c r="T291" s="208"/>
      <c r="AT291" s="209" t="s">
        <v>134</v>
      </c>
      <c r="AU291" s="209" t="s">
        <v>81</v>
      </c>
      <c r="AV291" s="14" t="s">
        <v>81</v>
      </c>
      <c r="AW291" s="14" t="s">
        <v>33</v>
      </c>
      <c r="AX291" s="14" t="s">
        <v>77</v>
      </c>
      <c r="AY291" s="209" t="s">
        <v>125</v>
      </c>
    </row>
    <row r="292" spans="1:65" s="2" customFormat="1" ht="16.5" customHeight="1">
      <c r="A292" s="36"/>
      <c r="B292" s="37"/>
      <c r="C292" s="175" t="s">
        <v>439</v>
      </c>
      <c r="D292" s="175" t="s">
        <v>127</v>
      </c>
      <c r="E292" s="176" t="s">
        <v>440</v>
      </c>
      <c r="F292" s="177" t="s">
        <v>441</v>
      </c>
      <c r="G292" s="178" t="s">
        <v>253</v>
      </c>
      <c r="H292" s="179">
        <v>1</v>
      </c>
      <c r="I292" s="180"/>
      <c r="J292" s="181">
        <f>ROUND(I292*H292,2)</f>
        <v>0</v>
      </c>
      <c r="K292" s="177" t="s">
        <v>131</v>
      </c>
      <c r="L292" s="41"/>
      <c r="M292" s="182" t="s">
        <v>19</v>
      </c>
      <c r="N292" s="183" t="s">
        <v>43</v>
      </c>
      <c r="O292" s="66"/>
      <c r="P292" s="184">
        <f>O292*H292</f>
        <v>0</v>
      </c>
      <c r="Q292" s="184">
        <v>0.45937</v>
      </c>
      <c r="R292" s="184">
        <f>Q292*H292</f>
        <v>0.45937</v>
      </c>
      <c r="S292" s="184">
        <v>0</v>
      </c>
      <c r="T292" s="185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186" t="s">
        <v>132</v>
      </c>
      <c r="AT292" s="186" t="s">
        <v>127</v>
      </c>
      <c r="AU292" s="186" t="s">
        <v>81</v>
      </c>
      <c r="AY292" s="19" t="s">
        <v>125</v>
      </c>
      <c r="BE292" s="187">
        <f>IF(N292="základní",J292,0)</f>
        <v>0</v>
      </c>
      <c r="BF292" s="187">
        <f>IF(N292="snížená",J292,0)</f>
        <v>0</v>
      </c>
      <c r="BG292" s="187">
        <f>IF(N292="zákl. přenesená",J292,0)</f>
        <v>0</v>
      </c>
      <c r="BH292" s="187">
        <f>IF(N292="sníž. přenesená",J292,0)</f>
        <v>0</v>
      </c>
      <c r="BI292" s="187">
        <f>IF(N292="nulová",J292,0)</f>
        <v>0</v>
      </c>
      <c r="BJ292" s="19" t="s">
        <v>77</v>
      </c>
      <c r="BK292" s="187">
        <f>ROUND(I292*H292,2)</f>
        <v>0</v>
      </c>
      <c r="BL292" s="19" t="s">
        <v>132</v>
      </c>
      <c r="BM292" s="186" t="s">
        <v>442</v>
      </c>
    </row>
    <row r="293" spans="1:65" s="2" customFormat="1" ht="24">
      <c r="A293" s="36"/>
      <c r="B293" s="37"/>
      <c r="C293" s="175" t="s">
        <v>406</v>
      </c>
      <c r="D293" s="175" t="s">
        <v>127</v>
      </c>
      <c r="E293" s="176" t="s">
        <v>443</v>
      </c>
      <c r="F293" s="177" t="s">
        <v>444</v>
      </c>
      <c r="G293" s="178" t="s">
        <v>253</v>
      </c>
      <c r="H293" s="179">
        <v>1</v>
      </c>
      <c r="I293" s="180"/>
      <c r="J293" s="181">
        <f>ROUND(I293*H293,2)</f>
        <v>0</v>
      </c>
      <c r="K293" s="177" t="s">
        <v>131</v>
      </c>
      <c r="L293" s="41"/>
      <c r="M293" s="182" t="s">
        <v>19</v>
      </c>
      <c r="N293" s="183" t="s">
        <v>43</v>
      </c>
      <c r="O293" s="66"/>
      <c r="P293" s="184">
        <f>O293*H293</f>
        <v>0</v>
      </c>
      <c r="Q293" s="184">
        <v>4.0050000000000002E-2</v>
      </c>
      <c r="R293" s="184">
        <f>Q293*H293</f>
        <v>4.0050000000000002E-2</v>
      </c>
      <c r="S293" s="184">
        <v>0</v>
      </c>
      <c r="T293" s="185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186" t="s">
        <v>132</v>
      </c>
      <c r="AT293" s="186" t="s">
        <v>127</v>
      </c>
      <c r="AU293" s="186" t="s">
        <v>81</v>
      </c>
      <c r="AY293" s="19" t="s">
        <v>125</v>
      </c>
      <c r="BE293" s="187">
        <f>IF(N293="základní",J293,0)</f>
        <v>0</v>
      </c>
      <c r="BF293" s="187">
        <f>IF(N293="snížená",J293,0)</f>
        <v>0</v>
      </c>
      <c r="BG293" s="187">
        <f>IF(N293="zákl. přenesená",J293,0)</f>
        <v>0</v>
      </c>
      <c r="BH293" s="187">
        <f>IF(N293="sníž. přenesená",J293,0)</f>
        <v>0</v>
      </c>
      <c r="BI293" s="187">
        <f>IF(N293="nulová",J293,0)</f>
        <v>0</v>
      </c>
      <c r="BJ293" s="19" t="s">
        <v>77</v>
      </c>
      <c r="BK293" s="187">
        <f>ROUND(I293*H293,2)</f>
        <v>0</v>
      </c>
      <c r="BL293" s="19" t="s">
        <v>132</v>
      </c>
      <c r="BM293" s="186" t="s">
        <v>445</v>
      </c>
    </row>
    <row r="294" spans="1:65" s="13" customFormat="1">
      <c r="B294" s="188"/>
      <c r="C294" s="189"/>
      <c r="D294" s="190" t="s">
        <v>134</v>
      </c>
      <c r="E294" s="191" t="s">
        <v>19</v>
      </c>
      <c r="F294" s="192" t="s">
        <v>446</v>
      </c>
      <c r="G294" s="189"/>
      <c r="H294" s="191" t="s">
        <v>19</v>
      </c>
      <c r="I294" s="193"/>
      <c r="J294" s="189"/>
      <c r="K294" s="189"/>
      <c r="L294" s="194"/>
      <c r="M294" s="195"/>
      <c r="N294" s="196"/>
      <c r="O294" s="196"/>
      <c r="P294" s="196"/>
      <c r="Q294" s="196"/>
      <c r="R294" s="196"/>
      <c r="S294" s="196"/>
      <c r="T294" s="197"/>
      <c r="AT294" s="198" t="s">
        <v>134</v>
      </c>
      <c r="AU294" s="198" t="s">
        <v>81</v>
      </c>
      <c r="AV294" s="13" t="s">
        <v>77</v>
      </c>
      <c r="AW294" s="13" t="s">
        <v>33</v>
      </c>
      <c r="AX294" s="13" t="s">
        <v>72</v>
      </c>
      <c r="AY294" s="198" t="s">
        <v>125</v>
      </c>
    </row>
    <row r="295" spans="1:65" s="14" customFormat="1">
      <c r="B295" s="199"/>
      <c r="C295" s="200"/>
      <c r="D295" s="190" t="s">
        <v>134</v>
      </c>
      <c r="E295" s="201" t="s">
        <v>19</v>
      </c>
      <c r="F295" s="202" t="s">
        <v>77</v>
      </c>
      <c r="G295" s="200"/>
      <c r="H295" s="203">
        <v>1</v>
      </c>
      <c r="I295" s="204"/>
      <c r="J295" s="200"/>
      <c r="K295" s="200"/>
      <c r="L295" s="205"/>
      <c r="M295" s="206"/>
      <c r="N295" s="207"/>
      <c r="O295" s="207"/>
      <c r="P295" s="207"/>
      <c r="Q295" s="207"/>
      <c r="R295" s="207"/>
      <c r="S295" s="207"/>
      <c r="T295" s="208"/>
      <c r="AT295" s="209" t="s">
        <v>134</v>
      </c>
      <c r="AU295" s="209" t="s">
        <v>81</v>
      </c>
      <c r="AV295" s="14" t="s">
        <v>81</v>
      </c>
      <c r="AW295" s="14" t="s">
        <v>33</v>
      </c>
      <c r="AX295" s="14" t="s">
        <v>77</v>
      </c>
      <c r="AY295" s="209" t="s">
        <v>125</v>
      </c>
    </row>
    <row r="296" spans="1:65" s="2" customFormat="1" ht="24">
      <c r="A296" s="36"/>
      <c r="B296" s="37"/>
      <c r="C296" s="175" t="s">
        <v>447</v>
      </c>
      <c r="D296" s="175" t="s">
        <v>127</v>
      </c>
      <c r="E296" s="176" t="s">
        <v>448</v>
      </c>
      <c r="F296" s="177" t="s">
        <v>449</v>
      </c>
      <c r="G296" s="178" t="s">
        <v>253</v>
      </c>
      <c r="H296" s="179">
        <v>1</v>
      </c>
      <c r="I296" s="180"/>
      <c r="J296" s="181">
        <f>ROUND(I296*H296,2)</f>
        <v>0</v>
      </c>
      <c r="K296" s="177" t="s">
        <v>131</v>
      </c>
      <c r="L296" s="41"/>
      <c r="M296" s="182" t="s">
        <v>19</v>
      </c>
      <c r="N296" s="183" t="s">
        <v>43</v>
      </c>
      <c r="O296" s="66"/>
      <c r="P296" s="184">
        <f>O296*H296</f>
        <v>0</v>
      </c>
      <c r="Q296" s="184">
        <v>5.9800000000000001E-3</v>
      </c>
      <c r="R296" s="184">
        <f>Q296*H296</f>
        <v>5.9800000000000001E-3</v>
      </c>
      <c r="S296" s="184">
        <v>0</v>
      </c>
      <c r="T296" s="185">
        <f>S296*H296</f>
        <v>0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186" t="s">
        <v>132</v>
      </c>
      <c r="AT296" s="186" t="s">
        <v>127</v>
      </c>
      <c r="AU296" s="186" t="s">
        <v>81</v>
      </c>
      <c r="AY296" s="19" t="s">
        <v>125</v>
      </c>
      <c r="BE296" s="187">
        <f>IF(N296="základní",J296,0)</f>
        <v>0</v>
      </c>
      <c r="BF296" s="187">
        <f>IF(N296="snížená",J296,0)</f>
        <v>0</v>
      </c>
      <c r="BG296" s="187">
        <f>IF(N296="zákl. přenesená",J296,0)</f>
        <v>0</v>
      </c>
      <c r="BH296" s="187">
        <f>IF(N296="sníž. přenesená",J296,0)</f>
        <v>0</v>
      </c>
      <c r="BI296" s="187">
        <f>IF(N296="nulová",J296,0)</f>
        <v>0</v>
      </c>
      <c r="BJ296" s="19" t="s">
        <v>77</v>
      </c>
      <c r="BK296" s="187">
        <f>ROUND(I296*H296,2)</f>
        <v>0</v>
      </c>
      <c r="BL296" s="19" t="s">
        <v>132</v>
      </c>
      <c r="BM296" s="186" t="s">
        <v>450</v>
      </c>
    </row>
    <row r="297" spans="1:65" s="2" customFormat="1" ht="24">
      <c r="A297" s="36"/>
      <c r="B297" s="37"/>
      <c r="C297" s="175" t="s">
        <v>451</v>
      </c>
      <c r="D297" s="175" t="s">
        <v>127</v>
      </c>
      <c r="E297" s="176" t="s">
        <v>452</v>
      </c>
      <c r="F297" s="177" t="s">
        <v>453</v>
      </c>
      <c r="G297" s="178" t="s">
        <v>253</v>
      </c>
      <c r="H297" s="179">
        <v>1</v>
      </c>
      <c r="I297" s="180"/>
      <c r="J297" s="181">
        <f>ROUND(I297*H297,2)</f>
        <v>0</v>
      </c>
      <c r="K297" s="177" t="s">
        <v>131</v>
      </c>
      <c r="L297" s="41"/>
      <c r="M297" s="182" t="s">
        <v>19</v>
      </c>
      <c r="N297" s="183" t="s">
        <v>43</v>
      </c>
      <c r="O297" s="66"/>
      <c r="P297" s="184">
        <f>O297*H297</f>
        <v>0</v>
      </c>
      <c r="Q297" s="184">
        <v>1.9400000000000001E-3</v>
      </c>
      <c r="R297" s="184">
        <f>Q297*H297</f>
        <v>1.9400000000000001E-3</v>
      </c>
      <c r="S297" s="184">
        <v>0</v>
      </c>
      <c r="T297" s="185">
        <f>S297*H297</f>
        <v>0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R297" s="186" t="s">
        <v>132</v>
      </c>
      <c r="AT297" s="186" t="s">
        <v>127</v>
      </c>
      <c r="AU297" s="186" t="s">
        <v>81</v>
      </c>
      <c r="AY297" s="19" t="s">
        <v>125</v>
      </c>
      <c r="BE297" s="187">
        <f>IF(N297="základní",J297,0)</f>
        <v>0</v>
      </c>
      <c r="BF297" s="187">
        <f>IF(N297="snížená",J297,0)</f>
        <v>0</v>
      </c>
      <c r="BG297" s="187">
        <f>IF(N297="zákl. přenesená",J297,0)</f>
        <v>0</v>
      </c>
      <c r="BH297" s="187">
        <f>IF(N297="sníž. přenesená",J297,0)</f>
        <v>0</v>
      </c>
      <c r="BI297" s="187">
        <f>IF(N297="nulová",J297,0)</f>
        <v>0</v>
      </c>
      <c r="BJ297" s="19" t="s">
        <v>77</v>
      </c>
      <c r="BK297" s="187">
        <f>ROUND(I297*H297,2)</f>
        <v>0</v>
      </c>
      <c r="BL297" s="19" t="s">
        <v>132</v>
      </c>
      <c r="BM297" s="186" t="s">
        <v>454</v>
      </c>
    </row>
    <row r="298" spans="1:65" s="2" customFormat="1" ht="16.5" customHeight="1">
      <c r="A298" s="36"/>
      <c r="B298" s="37"/>
      <c r="C298" s="175" t="s">
        <v>455</v>
      </c>
      <c r="D298" s="175" t="s">
        <v>127</v>
      </c>
      <c r="E298" s="176" t="s">
        <v>456</v>
      </c>
      <c r="F298" s="177" t="s">
        <v>457</v>
      </c>
      <c r="G298" s="178" t="s">
        <v>130</v>
      </c>
      <c r="H298" s="179">
        <v>4</v>
      </c>
      <c r="I298" s="180"/>
      <c r="J298" s="181">
        <f>ROUND(I298*H298,2)</f>
        <v>0</v>
      </c>
      <c r="K298" s="177" t="s">
        <v>131</v>
      </c>
      <c r="L298" s="41"/>
      <c r="M298" s="182" t="s">
        <v>19</v>
      </c>
      <c r="N298" s="183" t="s">
        <v>43</v>
      </c>
      <c r="O298" s="66"/>
      <c r="P298" s="184">
        <f>O298*H298</f>
        <v>0</v>
      </c>
      <c r="Q298" s="184">
        <v>1.9000000000000001E-4</v>
      </c>
      <c r="R298" s="184">
        <f>Q298*H298</f>
        <v>7.6000000000000004E-4</v>
      </c>
      <c r="S298" s="184">
        <v>0</v>
      </c>
      <c r="T298" s="185">
        <f>S298*H298</f>
        <v>0</v>
      </c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R298" s="186" t="s">
        <v>132</v>
      </c>
      <c r="AT298" s="186" t="s">
        <v>127</v>
      </c>
      <c r="AU298" s="186" t="s">
        <v>81</v>
      </c>
      <c r="AY298" s="19" t="s">
        <v>125</v>
      </c>
      <c r="BE298" s="187">
        <f>IF(N298="základní",J298,0)</f>
        <v>0</v>
      </c>
      <c r="BF298" s="187">
        <f>IF(N298="snížená",J298,0)</f>
        <v>0</v>
      </c>
      <c r="BG298" s="187">
        <f>IF(N298="zákl. přenesená",J298,0)</f>
        <v>0</v>
      </c>
      <c r="BH298" s="187">
        <f>IF(N298="sníž. přenesená",J298,0)</f>
        <v>0</v>
      </c>
      <c r="BI298" s="187">
        <f>IF(N298="nulová",J298,0)</f>
        <v>0</v>
      </c>
      <c r="BJ298" s="19" t="s">
        <v>77</v>
      </c>
      <c r="BK298" s="187">
        <f>ROUND(I298*H298,2)</f>
        <v>0</v>
      </c>
      <c r="BL298" s="19" t="s">
        <v>132</v>
      </c>
      <c r="BM298" s="186" t="s">
        <v>458</v>
      </c>
    </row>
    <row r="299" spans="1:65" s="13" customFormat="1">
      <c r="B299" s="188"/>
      <c r="C299" s="189"/>
      <c r="D299" s="190" t="s">
        <v>134</v>
      </c>
      <c r="E299" s="191" t="s">
        <v>19</v>
      </c>
      <c r="F299" s="192" t="s">
        <v>400</v>
      </c>
      <c r="G299" s="189"/>
      <c r="H299" s="191" t="s">
        <v>19</v>
      </c>
      <c r="I299" s="193"/>
      <c r="J299" s="189"/>
      <c r="K299" s="189"/>
      <c r="L299" s="194"/>
      <c r="M299" s="195"/>
      <c r="N299" s="196"/>
      <c r="O299" s="196"/>
      <c r="P299" s="196"/>
      <c r="Q299" s="196"/>
      <c r="R299" s="196"/>
      <c r="S299" s="196"/>
      <c r="T299" s="197"/>
      <c r="AT299" s="198" t="s">
        <v>134</v>
      </c>
      <c r="AU299" s="198" t="s">
        <v>81</v>
      </c>
      <c r="AV299" s="13" t="s">
        <v>77</v>
      </c>
      <c r="AW299" s="13" t="s">
        <v>33</v>
      </c>
      <c r="AX299" s="13" t="s">
        <v>72</v>
      </c>
      <c r="AY299" s="198" t="s">
        <v>125</v>
      </c>
    </row>
    <row r="300" spans="1:65" s="14" customFormat="1">
      <c r="B300" s="199"/>
      <c r="C300" s="200"/>
      <c r="D300" s="190" t="s">
        <v>134</v>
      </c>
      <c r="E300" s="201" t="s">
        <v>19</v>
      </c>
      <c r="F300" s="202" t="s">
        <v>132</v>
      </c>
      <c r="G300" s="200"/>
      <c r="H300" s="203">
        <v>4</v>
      </c>
      <c r="I300" s="204"/>
      <c r="J300" s="200"/>
      <c r="K300" s="200"/>
      <c r="L300" s="205"/>
      <c r="M300" s="206"/>
      <c r="N300" s="207"/>
      <c r="O300" s="207"/>
      <c r="P300" s="207"/>
      <c r="Q300" s="207"/>
      <c r="R300" s="207"/>
      <c r="S300" s="207"/>
      <c r="T300" s="208"/>
      <c r="AT300" s="209" t="s">
        <v>134</v>
      </c>
      <c r="AU300" s="209" t="s">
        <v>81</v>
      </c>
      <c r="AV300" s="14" t="s">
        <v>81</v>
      </c>
      <c r="AW300" s="14" t="s">
        <v>33</v>
      </c>
      <c r="AX300" s="14" t="s">
        <v>77</v>
      </c>
      <c r="AY300" s="209" t="s">
        <v>125</v>
      </c>
    </row>
    <row r="301" spans="1:65" s="2" customFormat="1" ht="16.5" customHeight="1">
      <c r="A301" s="36"/>
      <c r="B301" s="37"/>
      <c r="C301" s="175" t="s">
        <v>459</v>
      </c>
      <c r="D301" s="175" t="s">
        <v>127</v>
      </c>
      <c r="E301" s="176" t="s">
        <v>460</v>
      </c>
      <c r="F301" s="177" t="s">
        <v>461</v>
      </c>
      <c r="G301" s="178" t="s">
        <v>130</v>
      </c>
      <c r="H301" s="179">
        <v>4</v>
      </c>
      <c r="I301" s="180"/>
      <c r="J301" s="181">
        <f>ROUND(I301*H301,2)</f>
        <v>0</v>
      </c>
      <c r="K301" s="177" t="s">
        <v>131</v>
      </c>
      <c r="L301" s="41"/>
      <c r="M301" s="182" t="s">
        <v>19</v>
      </c>
      <c r="N301" s="183" t="s">
        <v>43</v>
      </c>
      <c r="O301" s="66"/>
      <c r="P301" s="184">
        <f>O301*H301</f>
        <v>0</v>
      </c>
      <c r="Q301" s="184">
        <v>9.0000000000000006E-5</v>
      </c>
      <c r="R301" s="184">
        <f>Q301*H301</f>
        <v>3.6000000000000002E-4</v>
      </c>
      <c r="S301" s="184">
        <v>0</v>
      </c>
      <c r="T301" s="185">
        <f>S301*H301</f>
        <v>0</v>
      </c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R301" s="186" t="s">
        <v>132</v>
      </c>
      <c r="AT301" s="186" t="s">
        <v>127</v>
      </c>
      <c r="AU301" s="186" t="s">
        <v>81</v>
      </c>
      <c r="AY301" s="19" t="s">
        <v>125</v>
      </c>
      <c r="BE301" s="187">
        <f>IF(N301="základní",J301,0)</f>
        <v>0</v>
      </c>
      <c r="BF301" s="187">
        <f>IF(N301="snížená",J301,0)</f>
        <v>0</v>
      </c>
      <c r="BG301" s="187">
        <f>IF(N301="zákl. přenesená",J301,0)</f>
        <v>0</v>
      </c>
      <c r="BH301" s="187">
        <f>IF(N301="sníž. přenesená",J301,0)</f>
        <v>0</v>
      </c>
      <c r="BI301" s="187">
        <f>IF(N301="nulová",J301,0)</f>
        <v>0</v>
      </c>
      <c r="BJ301" s="19" t="s">
        <v>77</v>
      </c>
      <c r="BK301" s="187">
        <f>ROUND(I301*H301,2)</f>
        <v>0</v>
      </c>
      <c r="BL301" s="19" t="s">
        <v>132</v>
      </c>
      <c r="BM301" s="186" t="s">
        <v>462</v>
      </c>
    </row>
    <row r="302" spans="1:65" s="13" customFormat="1">
      <c r="B302" s="188"/>
      <c r="C302" s="189"/>
      <c r="D302" s="190" t="s">
        <v>134</v>
      </c>
      <c r="E302" s="191" t="s">
        <v>19</v>
      </c>
      <c r="F302" s="192" t="s">
        <v>400</v>
      </c>
      <c r="G302" s="189"/>
      <c r="H302" s="191" t="s">
        <v>19</v>
      </c>
      <c r="I302" s="193"/>
      <c r="J302" s="189"/>
      <c r="K302" s="189"/>
      <c r="L302" s="194"/>
      <c r="M302" s="195"/>
      <c r="N302" s="196"/>
      <c r="O302" s="196"/>
      <c r="P302" s="196"/>
      <c r="Q302" s="196"/>
      <c r="R302" s="196"/>
      <c r="S302" s="196"/>
      <c r="T302" s="197"/>
      <c r="AT302" s="198" t="s">
        <v>134</v>
      </c>
      <c r="AU302" s="198" t="s">
        <v>81</v>
      </c>
      <c r="AV302" s="13" t="s">
        <v>77</v>
      </c>
      <c r="AW302" s="13" t="s">
        <v>33</v>
      </c>
      <c r="AX302" s="13" t="s">
        <v>72</v>
      </c>
      <c r="AY302" s="198" t="s">
        <v>125</v>
      </c>
    </row>
    <row r="303" spans="1:65" s="14" customFormat="1">
      <c r="B303" s="199"/>
      <c r="C303" s="200"/>
      <c r="D303" s="190" t="s">
        <v>134</v>
      </c>
      <c r="E303" s="201" t="s">
        <v>19</v>
      </c>
      <c r="F303" s="202" t="s">
        <v>132</v>
      </c>
      <c r="G303" s="200"/>
      <c r="H303" s="203">
        <v>4</v>
      </c>
      <c r="I303" s="204"/>
      <c r="J303" s="200"/>
      <c r="K303" s="200"/>
      <c r="L303" s="205"/>
      <c r="M303" s="206"/>
      <c r="N303" s="207"/>
      <c r="O303" s="207"/>
      <c r="P303" s="207"/>
      <c r="Q303" s="207"/>
      <c r="R303" s="207"/>
      <c r="S303" s="207"/>
      <c r="T303" s="208"/>
      <c r="AT303" s="209" t="s">
        <v>134</v>
      </c>
      <c r="AU303" s="209" t="s">
        <v>81</v>
      </c>
      <c r="AV303" s="14" t="s">
        <v>81</v>
      </c>
      <c r="AW303" s="14" t="s">
        <v>33</v>
      </c>
      <c r="AX303" s="14" t="s">
        <v>77</v>
      </c>
      <c r="AY303" s="209" t="s">
        <v>125</v>
      </c>
    </row>
    <row r="304" spans="1:65" s="12" customFormat="1" ht="22.9" customHeight="1">
      <c r="B304" s="159"/>
      <c r="C304" s="160"/>
      <c r="D304" s="161" t="s">
        <v>71</v>
      </c>
      <c r="E304" s="173" t="s">
        <v>184</v>
      </c>
      <c r="F304" s="173" t="s">
        <v>463</v>
      </c>
      <c r="G304" s="160"/>
      <c r="H304" s="160"/>
      <c r="I304" s="163"/>
      <c r="J304" s="174">
        <f>BK304</f>
        <v>0</v>
      </c>
      <c r="K304" s="160"/>
      <c r="L304" s="165"/>
      <c r="M304" s="166"/>
      <c r="N304" s="167"/>
      <c r="O304" s="167"/>
      <c r="P304" s="168">
        <f>SUM(P305:P311)</f>
        <v>0</v>
      </c>
      <c r="Q304" s="167"/>
      <c r="R304" s="168">
        <f>SUM(R305:R311)</f>
        <v>2.5059</v>
      </c>
      <c r="S304" s="167"/>
      <c r="T304" s="169">
        <f>SUM(T305:T311)</f>
        <v>1.9799999999999998E-2</v>
      </c>
      <c r="AR304" s="170" t="s">
        <v>77</v>
      </c>
      <c r="AT304" s="171" t="s">
        <v>71</v>
      </c>
      <c r="AU304" s="171" t="s">
        <v>77</v>
      </c>
      <c r="AY304" s="170" t="s">
        <v>125</v>
      </c>
      <c r="BK304" s="172">
        <f>SUM(BK305:BK311)</f>
        <v>0</v>
      </c>
    </row>
    <row r="305" spans="1:65" s="2" customFormat="1" ht="24">
      <c r="A305" s="36"/>
      <c r="B305" s="37"/>
      <c r="C305" s="175" t="s">
        <v>464</v>
      </c>
      <c r="D305" s="175" t="s">
        <v>127</v>
      </c>
      <c r="E305" s="176" t="s">
        <v>465</v>
      </c>
      <c r="F305" s="177" t="s">
        <v>466</v>
      </c>
      <c r="G305" s="178" t="s">
        <v>130</v>
      </c>
      <c r="H305" s="179">
        <v>16.2</v>
      </c>
      <c r="I305" s="180"/>
      <c r="J305" s="181">
        <f>ROUND(I305*H305,2)</f>
        <v>0</v>
      </c>
      <c r="K305" s="177" t="s">
        <v>131</v>
      </c>
      <c r="L305" s="41"/>
      <c r="M305" s="182" t="s">
        <v>19</v>
      </c>
      <c r="N305" s="183" t="s">
        <v>43</v>
      </c>
      <c r="O305" s="66"/>
      <c r="P305" s="184">
        <f>O305*H305</f>
        <v>0</v>
      </c>
      <c r="Q305" s="184">
        <v>0.1295</v>
      </c>
      <c r="R305" s="184">
        <f>Q305*H305</f>
        <v>2.0979000000000001</v>
      </c>
      <c r="S305" s="184">
        <v>0</v>
      </c>
      <c r="T305" s="185">
        <f>S305*H305</f>
        <v>0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R305" s="186" t="s">
        <v>132</v>
      </c>
      <c r="AT305" s="186" t="s">
        <v>127</v>
      </c>
      <c r="AU305" s="186" t="s">
        <v>81</v>
      </c>
      <c r="AY305" s="19" t="s">
        <v>125</v>
      </c>
      <c r="BE305" s="187">
        <f>IF(N305="základní",J305,0)</f>
        <v>0</v>
      </c>
      <c r="BF305" s="187">
        <f>IF(N305="snížená",J305,0)</f>
        <v>0</v>
      </c>
      <c r="BG305" s="187">
        <f>IF(N305="zákl. přenesená",J305,0)</f>
        <v>0</v>
      </c>
      <c r="BH305" s="187">
        <f>IF(N305="sníž. přenesená",J305,0)</f>
        <v>0</v>
      </c>
      <c r="BI305" s="187">
        <f>IF(N305="nulová",J305,0)</f>
        <v>0</v>
      </c>
      <c r="BJ305" s="19" t="s">
        <v>77</v>
      </c>
      <c r="BK305" s="187">
        <f>ROUND(I305*H305,2)</f>
        <v>0</v>
      </c>
      <c r="BL305" s="19" t="s">
        <v>132</v>
      </c>
      <c r="BM305" s="186" t="s">
        <v>467</v>
      </c>
    </row>
    <row r="306" spans="1:65" s="13" customFormat="1">
      <c r="B306" s="188"/>
      <c r="C306" s="189"/>
      <c r="D306" s="190" t="s">
        <v>134</v>
      </c>
      <c r="E306" s="191" t="s">
        <v>19</v>
      </c>
      <c r="F306" s="192" t="s">
        <v>468</v>
      </c>
      <c r="G306" s="189"/>
      <c r="H306" s="191" t="s">
        <v>19</v>
      </c>
      <c r="I306" s="193"/>
      <c r="J306" s="189"/>
      <c r="K306" s="189"/>
      <c r="L306" s="194"/>
      <c r="M306" s="195"/>
      <c r="N306" s="196"/>
      <c r="O306" s="196"/>
      <c r="P306" s="196"/>
      <c r="Q306" s="196"/>
      <c r="R306" s="196"/>
      <c r="S306" s="196"/>
      <c r="T306" s="197"/>
      <c r="AT306" s="198" t="s">
        <v>134</v>
      </c>
      <c r="AU306" s="198" t="s">
        <v>81</v>
      </c>
      <c r="AV306" s="13" t="s">
        <v>77</v>
      </c>
      <c r="AW306" s="13" t="s">
        <v>33</v>
      </c>
      <c r="AX306" s="13" t="s">
        <v>72</v>
      </c>
      <c r="AY306" s="198" t="s">
        <v>125</v>
      </c>
    </row>
    <row r="307" spans="1:65" s="14" customFormat="1">
      <c r="B307" s="199"/>
      <c r="C307" s="200"/>
      <c r="D307" s="190" t="s">
        <v>134</v>
      </c>
      <c r="E307" s="201" t="s">
        <v>19</v>
      </c>
      <c r="F307" s="202" t="s">
        <v>469</v>
      </c>
      <c r="G307" s="200"/>
      <c r="H307" s="203">
        <v>16.2</v>
      </c>
      <c r="I307" s="204"/>
      <c r="J307" s="200"/>
      <c r="K307" s="200"/>
      <c r="L307" s="205"/>
      <c r="M307" s="206"/>
      <c r="N307" s="207"/>
      <c r="O307" s="207"/>
      <c r="P307" s="207"/>
      <c r="Q307" s="207"/>
      <c r="R307" s="207"/>
      <c r="S307" s="207"/>
      <c r="T307" s="208"/>
      <c r="AT307" s="209" t="s">
        <v>134</v>
      </c>
      <c r="AU307" s="209" t="s">
        <v>81</v>
      </c>
      <c r="AV307" s="14" t="s">
        <v>81</v>
      </c>
      <c r="AW307" s="14" t="s">
        <v>33</v>
      </c>
      <c r="AX307" s="14" t="s">
        <v>77</v>
      </c>
      <c r="AY307" s="209" t="s">
        <v>125</v>
      </c>
    </row>
    <row r="308" spans="1:65" s="2" customFormat="1" ht="16.5" customHeight="1">
      <c r="A308" s="36"/>
      <c r="B308" s="37"/>
      <c r="C308" s="232" t="s">
        <v>470</v>
      </c>
      <c r="D308" s="232" t="s">
        <v>219</v>
      </c>
      <c r="E308" s="233" t="s">
        <v>471</v>
      </c>
      <c r="F308" s="234" t="s">
        <v>472</v>
      </c>
      <c r="G308" s="235" t="s">
        <v>130</v>
      </c>
      <c r="H308" s="236">
        <v>17</v>
      </c>
      <c r="I308" s="237"/>
      <c r="J308" s="238">
        <f>ROUND(I308*H308,2)</f>
        <v>0</v>
      </c>
      <c r="K308" s="234" t="s">
        <v>131</v>
      </c>
      <c r="L308" s="239"/>
      <c r="M308" s="240" t="s">
        <v>19</v>
      </c>
      <c r="N308" s="241" t="s">
        <v>43</v>
      </c>
      <c r="O308" s="66"/>
      <c r="P308" s="184">
        <f>O308*H308</f>
        <v>0</v>
      </c>
      <c r="Q308" s="184">
        <v>2.4E-2</v>
      </c>
      <c r="R308" s="184">
        <f>Q308*H308</f>
        <v>0.40800000000000003</v>
      </c>
      <c r="S308" s="184">
        <v>0</v>
      </c>
      <c r="T308" s="185">
        <f>S308*H308</f>
        <v>0</v>
      </c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R308" s="186" t="s">
        <v>180</v>
      </c>
      <c r="AT308" s="186" t="s">
        <v>219</v>
      </c>
      <c r="AU308" s="186" t="s">
        <v>81</v>
      </c>
      <c r="AY308" s="19" t="s">
        <v>125</v>
      </c>
      <c r="BE308" s="187">
        <f>IF(N308="základní",J308,0)</f>
        <v>0</v>
      </c>
      <c r="BF308" s="187">
        <f>IF(N308="snížená",J308,0)</f>
        <v>0</v>
      </c>
      <c r="BG308" s="187">
        <f>IF(N308="zákl. přenesená",J308,0)</f>
        <v>0</v>
      </c>
      <c r="BH308" s="187">
        <f>IF(N308="sníž. přenesená",J308,0)</f>
        <v>0</v>
      </c>
      <c r="BI308" s="187">
        <f>IF(N308="nulová",J308,0)</f>
        <v>0</v>
      </c>
      <c r="BJ308" s="19" t="s">
        <v>77</v>
      </c>
      <c r="BK308" s="187">
        <f>ROUND(I308*H308,2)</f>
        <v>0</v>
      </c>
      <c r="BL308" s="19" t="s">
        <v>132</v>
      </c>
      <c r="BM308" s="186" t="s">
        <v>473</v>
      </c>
    </row>
    <row r="309" spans="1:65" s="2" customFormat="1" ht="16.5" customHeight="1">
      <c r="A309" s="36"/>
      <c r="B309" s="37"/>
      <c r="C309" s="175" t="s">
        <v>474</v>
      </c>
      <c r="D309" s="175" t="s">
        <v>127</v>
      </c>
      <c r="E309" s="176" t="s">
        <v>475</v>
      </c>
      <c r="F309" s="177" t="s">
        <v>476</v>
      </c>
      <c r="G309" s="178" t="s">
        <v>130</v>
      </c>
      <c r="H309" s="179">
        <v>10</v>
      </c>
      <c r="I309" s="180"/>
      <c r="J309" s="181">
        <f>ROUND(I309*H309,2)</f>
        <v>0</v>
      </c>
      <c r="K309" s="177" t="s">
        <v>131</v>
      </c>
      <c r="L309" s="41"/>
      <c r="M309" s="182" t="s">
        <v>19</v>
      </c>
      <c r="N309" s="183" t="s">
        <v>43</v>
      </c>
      <c r="O309" s="66"/>
      <c r="P309" s="184">
        <f>O309*H309</f>
        <v>0</v>
      </c>
      <c r="Q309" s="184">
        <v>0</v>
      </c>
      <c r="R309" s="184">
        <f>Q309*H309</f>
        <v>0</v>
      </c>
      <c r="S309" s="184">
        <v>1.98E-3</v>
      </c>
      <c r="T309" s="185">
        <f>S309*H309</f>
        <v>1.9799999999999998E-2</v>
      </c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R309" s="186" t="s">
        <v>132</v>
      </c>
      <c r="AT309" s="186" t="s">
        <v>127</v>
      </c>
      <c r="AU309" s="186" t="s">
        <v>81</v>
      </c>
      <c r="AY309" s="19" t="s">
        <v>125</v>
      </c>
      <c r="BE309" s="187">
        <f>IF(N309="základní",J309,0)</f>
        <v>0</v>
      </c>
      <c r="BF309" s="187">
        <f>IF(N309="snížená",J309,0)</f>
        <v>0</v>
      </c>
      <c r="BG309" s="187">
        <f>IF(N309="zákl. přenesená",J309,0)</f>
        <v>0</v>
      </c>
      <c r="BH309" s="187">
        <f>IF(N309="sníž. přenesená",J309,0)</f>
        <v>0</v>
      </c>
      <c r="BI309" s="187">
        <f>IF(N309="nulová",J309,0)</f>
        <v>0</v>
      </c>
      <c r="BJ309" s="19" t="s">
        <v>77</v>
      </c>
      <c r="BK309" s="187">
        <f>ROUND(I309*H309,2)</f>
        <v>0</v>
      </c>
      <c r="BL309" s="19" t="s">
        <v>132</v>
      </c>
      <c r="BM309" s="186" t="s">
        <v>477</v>
      </c>
    </row>
    <row r="310" spans="1:65" s="13" customFormat="1">
      <c r="B310" s="188"/>
      <c r="C310" s="189"/>
      <c r="D310" s="190" t="s">
        <v>134</v>
      </c>
      <c r="E310" s="191" t="s">
        <v>19</v>
      </c>
      <c r="F310" s="192" t="s">
        <v>478</v>
      </c>
      <c r="G310" s="189"/>
      <c r="H310" s="191" t="s">
        <v>19</v>
      </c>
      <c r="I310" s="193"/>
      <c r="J310" s="189"/>
      <c r="K310" s="189"/>
      <c r="L310" s="194"/>
      <c r="M310" s="195"/>
      <c r="N310" s="196"/>
      <c r="O310" s="196"/>
      <c r="P310" s="196"/>
      <c r="Q310" s="196"/>
      <c r="R310" s="196"/>
      <c r="S310" s="196"/>
      <c r="T310" s="197"/>
      <c r="AT310" s="198" t="s">
        <v>134</v>
      </c>
      <c r="AU310" s="198" t="s">
        <v>81</v>
      </c>
      <c r="AV310" s="13" t="s">
        <v>77</v>
      </c>
      <c r="AW310" s="13" t="s">
        <v>33</v>
      </c>
      <c r="AX310" s="13" t="s">
        <v>72</v>
      </c>
      <c r="AY310" s="198" t="s">
        <v>125</v>
      </c>
    </row>
    <row r="311" spans="1:65" s="14" customFormat="1">
      <c r="B311" s="199"/>
      <c r="C311" s="200"/>
      <c r="D311" s="190" t="s">
        <v>134</v>
      </c>
      <c r="E311" s="201" t="s">
        <v>19</v>
      </c>
      <c r="F311" s="202" t="s">
        <v>205</v>
      </c>
      <c r="G311" s="200"/>
      <c r="H311" s="203">
        <v>10</v>
      </c>
      <c r="I311" s="204"/>
      <c r="J311" s="200"/>
      <c r="K311" s="200"/>
      <c r="L311" s="205"/>
      <c r="M311" s="206"/>
      <c r="N311" s="207"/>
      <c r="O311" s="207"/>
      <c r="P311" s="207"/>
      <c r="Q311" s="207"/>
      <c r="R311" s="207"/>
      <c r="S311" s="207"/>
      <c r="T311" s="208"/>
      <c r="AT311" s="209" t="s">
        <v>134</v>
      </c>
      <c r="AU311" s="209" t="s">
        <v>81</v>
      </c>
      <c r="AV311" s="14" t="s">
        <v>81</v>
      </c>
      <c r="AW311" s="14" t="s">
        <v>33</v>
      </c>
      <c r="AX311" s="14" t="s">
        <v>77</v>
      </c>
      <c r="AY311" s="209" t="s">
        <v>125</v>
      </c>
    </row>
    <row r="312" spans="1:65" s="12" customFormat="1" ht="22.9" customHeight="1">
      <c r="B312" s="159"/>
      <c r="C312" s="160"/>
      <c r="D312" s="161" t="s">
        <v>71</v>
      </c>
      <c r="E312" s="173" t="s">
        <v>479</v>
      </c>
      <c r="F312" s="173" t="s">
        <v>480</v>
      </c>
      <c r="G312" s="160"/>
      <c r="H312" s="160"/>
      <c r="I312" s="163"/>
      <c r="J312" s="174">
        <f>BK312</f>
        <v>0</v>
      </c>
      <c r="K312" s="160"/>
      <c r="L312" s="165"/>
      <c r="M312" s="166"/>
      <c r="N312" s="167"/>
      <c r="O312" s="167"/>
      <c r="P312" s="168">
        <f>SUM(P313:P323)</f>
        <v>0</v>
      </c>
      <c r="Q312" s="167"/>
      <c r="R312" s="168">
        <f>SUM(R313:R323)</f>
        <v>0</v>
      </c>
      <c r="S312" s="167"/>
      <c r="T312" s="169">
        <f>SUM(T313:T323)</f>
        <v>0</v>
      </c>
      <c r="AR312" s="170" t="s">
        <v>77</v>
      </c>
      <c r="AT312" s="171" t="s">
        <v>71</v>
      </c>
      <c r="AU312" s="171" t="s">
        <v>77</v>
      </c>
      <c r="AY312" s="170" t="s">
        <v>125</v>
      </c>
      <c r="BK312" s="172">
        <f>SUM(BK313:BK323)</f>
        <v>0</v>
      </c>
    </row>
    <row r="313" spans="1:65" s="2" customFormat="1" ht="21.75" customHeight="1">
      <c r="A313" s="36"/>
      <c r="B313" s="37"/>
      <c r="C313" s="175" t="s">
        <v>481</v>
      </c>
      <c r="D313" s="175" t="s">
        <v>127</v>
      </c>
      <c r="E313" s="176" t="s">
        <v>482</v>
      </c>
      <c r="F313" s="177" t="s">
        <v>483</v>
      </c>
      <c r="G313" s="178" t="s">
        <v>222</v>
      </c>
      <c r="H313" s="179">
        <v>0.151</v>
      </c>
      <c r="I313" s="180"/>
      <c r="J313" s="181">
        <f>ROUND(I313*H313,2)</f>
        <v>0</v>
      </c>
      <c r="K313" s="177" t="s">
        <v>131</v>
      </c>
      <c r="L313" s="41"/>
      <c r="M313" s="182" t="s">
        <v>19</v>
      </c>
      <c r="N313" s="183" t="s">
        <v>43</v>
      </c>
      <c r="O313" s="66"/>
      <c r="P313" s="184">
        <f>O313*H313</f>
        <v>0</v>
      </c>
      <c r="Q313" s="184">
        <v>0</v>
      </c>
      <c r="R313" s="184">
        <f>Q313*H313</f>
        <v>0</v>
      </c>
      <c r="S313" s="184">
        <v>0</v>
      </c>
      <c r="T313" s="185">
        <f>S313*H313</f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186" t="s">
        <v>132</v>
      </c>
      <c r="AT313" s="186" t="s">
        <v>127</v>
      </c>
      <c r="AU313" s="186" t="s">
        <v>81</v>
      </c>
      <c r="AY313" s="19" t="s">
        <v>125</v>
      </c>
      <c r="BE313" s="187">
        <f>IF(N313="základní",J313,0)</f>
        <v>0</v>
      </c>
      <c r="BF313" s="187">
        <f>IF(N313="snížená",J313,0)</f>
        <v>0</v>
      </c>
      <c r="BG313" s="187">
        <f>IF(N313="zákl. přenesená",J313,0)</f>
        <v>0</v>
      </c>
      <c r="BH313" s="187">
        <f>IF(N313="sníž. přenesená",J313,0)</f>
        <v>0</v>
      </c>
      <c r="BI313" s="187">
        <f>IF(N313="nulová",J313,0)</f>
        <v>0</v>
      </c>
      <c r="BJ313" s="19" t="s">
        <v>77</v>
      </c>
      <c r="BK313" s="187">
        <f>ROUND(I313*H313,2)</f>
        <v>0</v>
      </c>
      <c r="BL313" s="19" t="s">
        <v>132</v>
      </c>
      <c r="BM313" s="186" t="s">
        <v>484</v>
      </c>
    </row>
    <row r="314" spans="1:65" s="13" customFormat="1">
      <c r="B314" s="188"/>
      <c r="C314" s="189"/>
      <c r="D314" s="190" t="s">
        <v>134</v>
      </c>
      <c r="E314" s="191" t="s">
        <v>19</v>
      </c>
      <c r="F314" s="192" t="s">
        <v>485</v>
      </c>
      <c r="G314" s="189"/>
      <c r="H314" s="191" t="s">
        <v>19</v>
      </c>
      <c r="I314" s="193"/>
      <c r="J314" s="189"/>
      <c r="K314" s="189"/>
      <c r="L314" s="194"/>
      <c r="M314" s="195"/>
      <c r="N314" s="196"/>
      <c r="O314" s="196"/>
      <c r="P314" s="196"/>
      <c r="Q314" s="196"/>
      <c r="R314" s="196"/>
      <c r="S314" s="196"/>
      <c r="T314" s="197"/>
      <c r="AT314" s="198" t="s">
        <v>134</v>
      </c>
      <c r="AU314" s="198" t="s">
        <v>81</v>
      </c>
      <c r="AV314" s="13" t="s">
        <v>77</v>
      </c>
      <c r="AW314" s="13" t="s">
        <v>33</v>
      </c>
      <c r="AX314" s="13" t="s">
        <v>72</v>
      </c>
      <c r="AY314" s="198" t="s">
        <v>125</v>
      </c>
    </row>
    <row r="315" spans="1:65" s="14" customFormat="1">
      <c r="B315" s="199"/>
      <c r="C315" s="200"/>
      <c r="D315" s="190" t="s">
        <v>134</v>
      </c>
      <c r="E315" s="201" t="s">
        <v>19</v>
      </c>
      <c r="F315" s="202" t="s">
        <v>486</v>
      </c>
      <c r="G315" s="200"/>
      <c r="H315" s="203">
        <v>0.02</v>
      </c>
      <c r="I315" s="204"/>
      <c r="J315" s="200"/>
      <c r="K315" s="200"/>
      <c r="L315" s="205"/>
      <c r="M315" s="206"/>
      <c r="N315" s="207"/>
      <c r="O315" s="207"/>
      <c r="P315" s="207"/>
      <c r="Q315" s="207"/>
      <c r="R315" s="207"/>
      <c r="S315" s="207"/>
      <c r="T315" s="208"/>
      <c r="AT315" s="209" t="s">
        <v>134</v>
      </c>
      <c r="AU315" s="209" t="s">
        <v>81</v>
      </c>
      <c r="AV315" s="14" t="s">
        <v>81</v>
      </c>
      <c r="AW315" s="14" t="s">
        <v>33</v>
      </c>
      <c r="AX315" s="14" t="s">
        <v>72</v>
      </c>
      <c r="AY315" s="209" t="s">
        <v>125</v>
      </c>
    </row>
    <row r="316" spans="1:65" s="13" customFormat="1">
      <c r="B316" s="188"/>
      <c r="C316" s="189"/>
      <c r="D316" s="190" t="s">
        <v>134</v>
      </c>
      <c r="E316" s="191" t="s">
        <v>19</v>
      </c>
      <c r="F316" s="192" t="s">
        <v>487</v>
      </c>
      <c r="G316" s="189"/>
      <c r="H316" s="191" t="s">
        <v>19</v>
      </c>
      <c r="I316" s="193"/>
      <c r="J316" s="189"/>
      <c r="K316" s="189"/>
      <c r="L316" s="194"/>
      <c r="M316" s="195"/>
      <c r="N316" s="196"/>
      <c r="O316" s="196"/>
      <c r="P316" s="196"/>
      <c r="Q316" s="196"/>
      <c r="R316" s="196"/>
      <c r="S316" s="196"/>
      <c r="T316" s="197"/>
      <c r="AT316" s="198" t="s">
        <v>134</v>
      </c>
      <c r="AU316" s="198" t="s">
        <v>81</v>
      </c>
      <c r="AV316" s="13" t="s">
        <v>77</v>
      </c>
      <c r="AW316" s="13" t="s">
        <v>33</v>
      </c>
      <c r="AX316" s="13" t="s">
        <v>72</v>
      </c>
      <c r="AY316" s="198" t="s">
        <v>125</v>
      </c>
    </row>
    <row r="317" spans="1:65" s="14" customFormat="1">
      <c r="B317" s="199"/>
      <c r="C317" s="200"/>
      <c r="D317" s="190" t="s">
        <v>134</v>
      </c>
      <c r="E317" s="201" t="s">
        <v>19</v>
      </c>
      <c r="F317" s="202" t="s">
        <v>488</v>
      </c>
      <c r="G317" s="200"/>
      <c r="H317" s="203">
        <v>0.108</v>
      </c>
      <c r="I317" s="204"/>
      <c r="J317" s="200"/>
      <c r="K317" s="200"/>
      <c r="L317" s="205"/>
      <c r="M317" s="206"/>
      <c r="N317" s="207"/>
      <c r="O317" s="207"/>
      <c r="P317" s="207"/>
      <c r="Q317" s="207"/>
      <c r="R317" s="207"/>
      <c r="S317" s="207"/>
      <c r="T317" s="208"/>
      <c r="AT317" s="209" t="s">
        <v>134</v>
      </c>
      <c r="AU317" s="209" t="s">
        <v>81</v>
      </c>
      <c r="AV317" s="14" t="s">
        <v>81</v>
      </c>
      <c r="AW317" s="14" t="s">
        <v>33</v>
      </c>
      <c r="AX317" s="14" t="s">
        <v>72</v>
      </c>
      <c r="AY317" s="209" t="s">
        <v>125</v>
      </c>
    </row>
    <row r="318" spans="1:65" s="13" customFormat="1">
      <c r="B318" s="188"/>
      <c r="C318" s="189"/>
      <c r="D318" s="190" t="s">
        <v>134</v>
      </c>
      <c r="E318" s="191" t="s">
        <v>19</v>
      </c>
      <c r="F318" s="192" t="s">
        <v>489</v>
      </c>
      <c r="G318" s="189"/>
      <c r="H318" s="191" t="s">
        <v>19</v>
      </c>
      <c r="I318" s="193"/>
      <c r="J318" s="189"/>
      <c r="K318" s="189"/>
      <c r="L318" s="194"/>
      <c r="M318" s="195"/>
      <c r="N318" s="196"/>
      <c r="O318" s="196"/>
      <c r="P318" s="196"/>
      <c r="Q318" s="196"/>
      <c r="R318" s="196"/>
      <c r="S318" s="196"/>
      <c r="T318" s="197"/>
      <c r="AT318" s="198" t="s">
        <v>134</v>
      </c>
      <c r="AU318" s="198" t="s">
        <v>81</v>
      </c>
      <c r="AV318" s="13" t="s">
        <v>77</v>
      </c>
      <c r="AW318" s="13" t="s">
        <v>33</v>
      </c>
      <c r="AX318" s="13" t="s">
        <v>72</v>
      </c>
      <c r="AY318" s="198" t="s">
        <v>125</v>
      </c>
    </row>
    <row r="319" spans="1:65" s="14" customFormat="1">
      <c r="B319" s="199"/>
      <c r="C319" s="200"/>
      <c r="D319" s="190" t="s">
        <v>134</v>
      </c>
      <c r="E319" s="201" t="s">
        <v>19</v>
      </c>
      <c r="F319" s="202" t="s">
        <v>490</v>
      </c>
      <c r="G319" s="200"/>
      <c r="H319" s="203">
        <v>2.3E-2</v>
      </c>
      <c r="I319" s="204"/>
      <c r="J319" s="200"/>
      <c r="K319" s="200"/>
      <c r="L319" s="205"/>
      <c r="M319" s="206"/>
      <c r="N319" s="207"/>
      <c r="O319" s="207"/>
      <c r="P319" s="207"/>
      <c r="Q319" s="207"/>
      <c r="R319" s="207"/>
      <c r="S319" s="207"/>
      <c r="T319" s="208"/>
      <c r="AT319" s="209" t="s">
        <v>134</v>
      </c>
      <c r="AU319" s="209" t="s">
        <v>81</v>
      </c>
      <c r="AV319" s="14" t="s">
        <v>81</v>
      </c>
      <c r="AW319" s="14" t="s">
        <v>33</v>
      </c>
      <c r="AX319" s="14" t="s">
        <v>72</v>
      </c>
      <c r="AY319" s="209" t="s">
        <v>125</v>
      </c>
    </row>
    <row r="320" spans="1:65" s="15" customFormat="1">
      <c r="B320" s="210"/>
      <c r="C320" s="211"/>
      <c r="D320" s="190" t="s">
        <v>134</v>
      </c>
      <c r="E320" s="212" t="s">
        <v>19</v>
      </c>
      <c r="F320" s="213" t="s">
        <v>148</v>
      </c>
      <c r="G320" s="211"/>
      <c r="H320" s="214">
        <v>0.151</v>
      </c>
      <c r="I320" s="215"/>
      <c r="J320" s="211"/>
      <c r="K320" s="211"/>
      <c r="L320" s="216"/>
      <c r="M320" s="217"/>
      <c r="N320" s="218"/>
      <c r="O320" s="218"/>
      <c r="P320" s="218"/>
      <c r="Q320" s="218"/>
      <c r="R320" s="218"/>
      <c r="S320" s="218"/>
      <c r="T320" s="219"/>
      <c r="AT320" s="220" t="s">
        <v>134</v>
      </c>
      <c r="AU320" s="220" t="s">
        <v>81</v>
      </c>
      <c r="AV320" s="15" t="s">
        <v>132</v>
      </c>
      <c r="AW320" s="15" t="s">
        <v>33</v>
      </c>
      <c r="AX320" s="15" t="s">
        <v>77</v>
      </c>
      <c r="AY320" s="220" t="s">
        <v>125</v>
      </c>
    </row>
    <row r="321" spans="1:65" s="2" customFormat="1" ht="24">
      <c r="A321" s="36"/>
      <c r="B321" s="37"/>
      <c r="C321" s="175" t="s">
        <v>491</v>
      </c>
      <c r="D321" s="175" t="s">
        <v>127</v>
      </c>
      <c r="E321" s="176" t="s">
        <v>492</v>
      </c>
      <c r="F321" s="177" t="s">
        <v>493</v>
      </c>
      <c r="G321" s="178" t="s">
        <v>222</v>
      </c>
      <c r="H321" s="179">
        <v>1.359</v>
      </c>
      <c r="I321" s="180"/>
      <c r="J321" s="181">
        <f>ROUND(I321*H321,2)</f>
        <v>0</v>
      </c>
      <c r="K321" s="177" t="s">
        <v>131</v>
      </c>
      <c r="L321" s="41"/>
      <c r="M321" s="182" t="s">
        <v>19</v>
      </c>
      <c r="N321" s="183" t="s">
        <v>43</v>
      </c>
      <c r="O321" s="66"/>
      <c r="P321" s="184">
        <f>O321*H321</f>
        <v>0</v>
      </c>
      <c r="Q321" s="184">
        <v>0</v>
      </c>
      <c r="R321" s="184">
        <f>Q321*H321</f>
        <v>0</v>
      </c>
      <c r="S321" s="184">
        <v>0</v>
      </c>
      <c r="T321" s="185">
        <f>S321*H321</f>
        <v>0</v>
      </c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R321" s="186" t="s">
        <v>132</v>
      </c>
      <c r="AT321" s="186" t="s">
        <v>127</v>
      </c>
      <c r="AU321" s="186" t="s">
        <v>81</v>
      </c>
      <c r="AY321" s="19" t="s">
        <v>125</v>
      </c>
      <c r="BE321" s="187">
        <f>IF(N321="základní",J321,0)</f>
        <v>0</v>
      </c>
      <c r="BF321" s="187">
        <f>IF(N321="snížená",J321,0)</f>
        <v>0</v>
      </c>
      <c r="BG321" s="187">
        <f>IF(N321="zákl. přenesená",J321,0)</f>
        <v>0</v>
      </c>
      <c r="BH321" s="187">
        <f>IF(N321="sníž. přenesená",J321,0)</f>
        <v>0</v>
      </c>
      <c r="BI321" s="187">
        <f>IF(N321="nulová",J321,0)</f>
        <v>0</v>
      </c>
      <c r="BJ321" s="19" t="s">
        <v>77</v>
      </c>
      <c r="BK321" s="187">
        <f>ROUND(I321*H321,2)</f>
        <v>0</v>
      </c>
      <c r="BL321" s="19" t="s">
        <v>132</v>
      </c>
      <c r="BM321" s="186" t="s">
        <v>494</v>
      </c>
    </row>
    <row r="322" spans="1:65" s="14" customFormat="1">
      <c r="B322" s="199"/>
      <c r="C322" s="200"/>
      <c r="D322" s="190" t="s">
        <v>134</v>
      </c>
      <c r="E322" s="200"/>
      <c r="F322" s="202" t="s">
        <v>495</v>
      </c>
      <c r="G322" s="200"/>
      <c r="H322" s="203">
        <v>1.359</v>
      </c>
      <c r="I322" s="204"/>
      <c r="J322" s="200"/>
      <c r="K322" s="200"/>
      <c r="L322" s="205"/>
      <c r="M322" s="206"/>
      <c r="N322" s="207"/>
      <c r="O322" s="207"/>
      <c r="P322" s="207"/>
      <c r="Q322" s="207"/>
      <c r="R322" s="207"/>
      <c r="S322" s="207"/>
      <c r="T322" s="208"/>
      <c r="AT322" s="209" t="s">
        <v>134</v>
      </c>
      <c r="AU322" s="209" t="s">
        <v>81</v>
      </c>
      <c r="AV322" s="14" t="s">
        <v>81</v>
      </c>
      <c r="AW322" s="14" t="s">
        <v>4</v>
      </c>
      <c r="AX322" s="14" t="s">
        <v>77</v>
      </c>
      <c r="AY322" s="209" t="s">
        <v>125</v>
      </c>
    </row>
    <row r="323" spans="1:65" s="2" customFormat="1" ht="24">
      <c r="A323" s="36"/>
      <c r="B323" s="37"/>
      <c r="C323" s="175" t="s">
        <v>496</v>
      </c>
      <c r="D323" s="175" t="s">
        <v>127</v>
      </c>
      <c r="E323" s="176" t="s">
        <v>497</v>
      </c>
      <c r="F323" s="177" t="s">
        <v>498</v>
      </c>
      <c r="G323" s="178" t="s">
        <v>222</v>
      </c>
      <c r="H323" s="179">
        <v>2.3E-2</v>
      </c>
      <c r="I323" s="180"/>
      <c r="J323" s="181">
        <f>ROUND(I323*H323,2)</f>
        <v>0</v>
      </c>
      <c r="K323" s="177" t="s">
        <v>131</v>
      </c>
      <c r="L323" s="41"/>
      <c r="M323" s="182" t="s">
        <v>19</v>
      </c>
      <c r="N323" s="183" t="s">
        <v>43</v>
      </c>
      <c r="O323" s="66"/>
      <c r="P323" s="184">
        <f>O323*H323</f>
        <v>0</v>
      </c>
      <c r="Q323" s="184">
        <v>0</v>
      </c>
      <c r="R323" s="184">
        <f>Q323*H323</f>
        <v>0</v>
      </c>
      <c r="S323" s="184">
        <v>0</v>
      </c>
      <c r="T323" s="185">
        <f>S323*H323</f>
        <v>0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R323" s="186" t="s">
        <v>132</v>
      </c>
      <c r="AT323" s="186" t="s">
        <v>127</v>
      </c>
      <c r="AU323" s="186" t="s">
        <v>81</v>
      </c>
      <c r="AY323" s="19" t="s">
        <v>125</v>
      </c>
      <c r="BE323" s="187">
        <f>IF(N323="základní",J323,0)</f>
        <v>0</v>
      </c>
      <c r="BF323" s="187">
        <f>IF(N323="snížená",J323,0)</f>
        <v>0</v>
      </c>
      <c r="BG323" s="187">
        <f>IF(N323="zákl. přenesená",J323,0)</f>
        <v>0</v>
      </c>
      <c r="BH323" s="187">
        <f>IF(N323="sníž. přenesená",J323,0)</f>
        <v>0</v>
      </c>
      <c r="BI323" s="187">
        <f>IF(N323="nulová",J323,0)</f>
        <v>0</v>
      </c>
      <c r="BJ323" s="19" t="s">
        <v>77</v>
      </c>
      <c r="BK323" s="187">
        <f>ROUND(I323*H323,2)</f>
        <v>0</v>
      </c>
      <c r="BL323" s="19" t="s">
        <v>132</v>
      </c>
      <c r="BM323" s="186" t="s">
        <v>499</v>
      </c>
    </row>
    <row r="324" spans="1:65" s="12" customFormat="1" ht="22.9" customHeight="1">
      <c r="B324" s="159"/>
      <c r="C324" s="160"/>
      <c r="D324" s="161" t="s">
        <v>71</v>
      </c>
      <c r="E324" s="173" t="s">
        <v>500</v>
      </c>
      <c r="F324" s="173" t="s">
        <v>501</v>
      </c>
      <c r="G324" s="160"/>
      <c r="H324" s="160"/>
      <c r="I324" s="163"/>
      <c r="J324" s="174">
        <f>BK324</f>
        <v>0</v>
      </c>
      <c r="K324" s="160"/>
      <c r="L324" s="165"/>
      <c r="M324" s="166"/>
      <c r="N324" s="167"/>
      <c r="O324" s="167"/>
      <c r="P324" s="168">
        <f>P325</f>
        <v>0</v>
      </c>
      <c r="Q324" s="167"/>
      <c r="R324" s="168">
        <f>R325</f>
        <v>0</v>
      </c>
      <c r="S324" s="167"/>
      <c r="T324" s="169">
        <f>T325</f>
        <v>0</v>
      </c>
      <c r="AR324" s="170" t="s">
        <v>77</v>
      </c>
      <c r="AT324" s="171" t="s">
        <v>71</v>
      </c>
      <c r="AU324" s="171" t="s">
        <v>77</v>
      </c>
      <c r="AY324" s="170" t="s">
        <v>125</v>
      </c>
      <c r="BK324" s="172">
        <f>BK325</f>
        <v>0</v>
      </c>
    </row>
    <row r="325" spans="1:65" s="2" customFormat="1" ht="24">
      <c r="A325" s="36"/>
      <c r="B325" s="37"/>
      <c r="C325" s="175" t="s">
        <v>502</v>
      </c>
      <c r="D325" s="175" t="s">
        <v>127</v>
      </c>
      <c r="E325" s="176" t="s">
        <v>503</v>
      </c>
      <c r="F325" s="177" t="s">
        <v>504</v>
      </c>
      <c r="G325" s="178" t="s">
        <v>222</v>
      </c>
      <c r="H325" s="179">
        <v>30.457999999999998</v>
      </c>
      <c r="I325" s="180"/>
      <c r="J325" s="181">
        <f>ROUND(I325*H325,2)</f>
        <v>0</v>
      </c>
      <c r="K325" s="177" t="s">
        <v>131</v>
      </c>
      <c r="L325" s="41"/>
      <c r="M325" s="182" t="s">
        <v>19</v>
      </c>
      <c r="N325" s="183" t="s">
        <v>43</v>
      </c>
      <c r="O325" s="66"/>
      <c r="P325" s="184">
        <f>O325*H325</f>
        <v>0</v>
      </c>
      <c r="Q325" s="184">
        <v>0</v>
      </c>
      <c r="R325" s="184">
        <f>Q325*H325</f>
        <v>0</v>
      </c>
      <c r="S325" s="184">
        <v>0</v>
      </c>
      <c r="T325" s="185">
        <f>S325*H325</f>
        <v>0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186" t="s">
        <v>132</v>
      </c>
      <c r="AT325" s="186" t="s">
        <v>127</v>
      </c>
      <c r="AU325" s="186" t="s">
        <v>81</v>
      </c>
      <c r="AY325" s="19" t="s">
        <v>125</v>
      </c>
      <c r="BE325" s="187">
        <f>IF(N325="základní",J325,0)</f>
        <v>0</v>
      </c>
      <c r="BF325" s="187">
        <f>IF(N325="snížená",J325,0)</f>
        <v>0</v>
      </c>
      <c r="BG325" s="187">
        <f>IF(N325="zákl. přenesená",J325,0)</f>
        <v>0</v>
      </c>
      <c r="BH325" s="187">
        <f>IF(N325="sníž. přenesená",J325,0)</f>
        <v>0</v>
      </c>
      <c r="BI325" s="187">
        <f>IF(N325="nulová",J325,0)</f>
        <v>0</v>
      </c>
      <c r="BJ325" s="19" t="s">
        <v>77</v>
      </c>
      <c r="BK325" s="187">
        <f>ROUND(I325*H325,2)</f>
        <v>0</v>
      </c>
      <c r="BL325" s="19" t="s">
        <v>132</v>
      </c>
      <c r="BM325" s="186" t="s">
        <v>505</v>
      </c>
    </row>
    <row r="326" spans="1:65" s="12" customFormat="1" ht="25.9" customHeight="1">
      <c r="B326" s="159"/>
      <c r="C326" s="160"/>
      <c r="D326" s="161" t="s">
        <v>71</v>
      </c>
      <c r="E326" s="162" t="s">
        <v>506</v>
      </c>
      <c r="F326" s="162" t="s">
        <v>507</v>
      </c>
      <c r="G326" s="160"/>
      <c r="H326" s="160"/>
      <c r="I326" s="163"/>
      <c r="J326" s="164">
        <f>BK326</f>
        <v>0</v>
      </c>
      <c r="K326" s="160"/>
      <c r="L326" s="165"/>
      <c r="M326" s="166"/>
      <c r="N326" s="167"/>
      <c r="O326" s="167"/>
      <c r="P326" s="168">
        <f>P327+P334+P339+P345</f>
        <v>0</v>
      </c>
      <c r="Q326" s="167"/>
      <c r="R326" s="168">
        <f>R327+R334+R339+R345</f>
        <v>3.5969220000000003E-2</v>
      </c>
      <c r="S326" s="167"/>
      <c r="T326" s="169">
        <f>T327+T334+T339+T345</f>
        <v>0</v>
      </c>
      <c r="AR326" s="170" t="s">
        <v>81</v>
      </c>
      <c r="AT326" s="171" t="s">
        <v>71</v>
      </c>
      <c r="AU326" s="171" t="s">
        <v>72</v>
      </c>
      <c r="AY326" s="170" t="s">
        <v>125</v>
      </c>
      <c r="BK326" s="172">
        <f>BK327+BK334+BK339+BK345</f>
        <v>0</v>
      </c>
    </row>
    <row r="327" spans="1:65" s="12" customFormat="1" ht="22.9" customHeight="1">
      <c r="B327" s="159"/>
      <c r="C327" s="160"/>
      <c r="D327" s="161" t="s">
        <v>71</v>
      </c>
      <c r="E327" s="173" t="s">
        <v>508</v>
      </c>
      <c r="F327" s="173" t="s">
        <v>509</v>
      </c>
      <c r="G327" s="160"/>
      <c r="H327" s="160"/>
      <c r="I327" s="163"/>
      <c r="J327" s="174">
        <f>BK327</f>
        <v>0</v>
      </c>
      <c r="K327" s="160"/>
      <c r="L327" s="165"/>
      <c r="M327" s="166"/>
      <c r="N327" s="167"/>
      <c r="O327" s="167"/>
      <c r="P327" s="168">
        <f>SUM(P328:P333)</f>
        <v>0</v>
      </c>
      <c r="Q327" s="167"/>
      <c r="R327" s="168">
        <f>SUM(R328:R333)</f>
        <v>1.9230000000000001E-2</v>
      </c>
      <c r="S327" s="167"/>
      <c r="T327" s="169">
        <f>SUM(T328:T333)</f>
        <v>0</v>
      </c>
      <c r="AR327" s="170" t="s">
        <v>81</v>
      </c>
      <c r="AT327" s="171" t="s">
        <v>71</v>
      </c>
      <c r="AU327" s="171" t="s">
        <v>77</v>
      </c>
      <c r="AY327" s="170" t="s">
        <v>125</v>
      </c>
      <c r="BK327" s="172">
        <f>SUM(BK328:BK333)</f>
        <v>0</v>
      </c>
    </row>
    <row r="328" spans="1:65" s="2" customFormat="1" ht="24">
      <c r="A328" s="36"/>
      <c r="B328" s="37"/>
      <c r="C328" s="175" t="s">
        <v>510</v>
      </c>
      <c r="D328" s="175" t="s">
        <v>127</v>
      </c>
      <c r="E328" s="176" t="s">
        <v>511</v>
      </c>
      <c r="F328" s="177" t="s">
        <v>512</v>
      </c>
      <c r="G328" s="178" t="s">
        <v>228</v>
      </c>
      <c r="H328" s="179">
        <v>3.1419999999999999</v>
      </c>
      <c r="I328" s="180"/>
      <c r="J328" s="181">
        <f>ROUND(I328*H328,2)</f>
        <v>0</v>
      </c>
      <c r="K328" s="177" t="s">
        <v>131</v>
      </c>
      <c r="L328" s="41"/>
      <c r="M328" s="182" t="s">
        <v>19</v>
      </c>
      <c r="N328" s="183" t="s">
        <v>43</v>
      </c>
      <c r="O328" s="66"/>
      <c r="P328" s="184">
        <f>O328*H328</f>
        <v>0</v>
      </c>
      <c r="Q328" s="184">
        <v>0</v>
      </c>
      <c r="R328" s="184">
        <f>Q328*H328</f>
        <v>0</v>
      </c>
      <c r="S328" s="184">
        <v>0</v>
      </c>
      <c r="T328" s="185">
        <f>S328*H328</f>
        <v>0</v>
      </c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R328" s="186" t="s">
        <v>245</v>
      </c>
      <c r="AT328" s="186" t="s">
        <v>127</v>
      </c>
      <c r="AU328" s="186" t="s">
        <v>81</v>
      </c>
      <c r="AY328" s="19" t="s">
        <v>125</v>
      </c>
      <c r="BE328" s="187">
        <f>IF(N328="základní",J328,0)</f>
        <v>0</v>
      </c>
      <c r="BF328" s="187">
        <f>IF(N328="snížená",J328,0)</f>
        <v>0</v>
      </c>
      <c r="BG328" s="187">
        <f>IF(N328="zákl. přenesená",J328,0)</f>
        <v>0</v>
      </c>
      <c r="BH328" s="187">
        <f>IF(N328="sníž. přenesená",J328,0)</f>
        <v>0</v>
      </c>
      <c r="BI328" s="187">
        <f>IF(N328="nulová",J328,0)</f>
        <v>0</v>
      </c>
      <c r="BJ328" s="19" t="s">
        <v>77</v>
      </c>
      <c r="BK328" s="187">
        <f>ROUND(I328*H328,2)</f>
        <v>0</v>
      </c>
      <c r="BL328" s="19" t="s">
        <v>245</v>
      </c>
      <c r="BM328" s="186" t="s">
        <v>513</v>
      </c>
    </row>
    <row r="329" spans="1:65" s="13" customFormat="1">
      <c r="B329" s="188"/>
      <c r="C329" s="189"/>
      <c r="D329" s="190" t="s">
        <v>134</v>
      </c>
      <c r="E329" s="191" t="s">
        <v>19</v>
      </c>
      <c r="F329" s="192" t="s">
        <v>514</v>
      </c>
      <c r="G329" s="189"/>
      <c r="H329" s="191" t="s">
        <v>19</v>
      </c>
      <c r="I329" s="193"/>
      <c r="J329" s="189"/>
      <c r="K329" s="189"/>
      <c r="L329" s="194"/>
      <c r="M329" s="195"/>
      <c r="N329" s="196"/>
      <c r="O329" s="196"/>
      <c r="P329" s="196"/>
      <c r="Q329" s="196"/>
      <c r="R329" s="196"/>
      <c r="S329" s="196"/>
      <c r="T329" s="197"/>
      <c r="AT329" s="198" t="s">
        <v>134</v>
      </c>
      <c r="AU329" s="198" t="s">
        <v>81</v>
      </c>
      <c r="AV329" s="13" t="s">
        <v>77</v>
      </c>
      <c r="AW329" s="13" t="s">
        <v>33</v>
      </c>
      <c r="AX329" s="13" t="s">
        <v>72</v>
      </c>
      <c r="AY329" s="198" t="s">
        <v>125</v>
      </c>
    </row>
    <row r="330" spans="1:65" s="14" customFormat="1">
      <c r="B330" s="199"/>
      <c r="C330" s="200"/>
      <c r="D330" s="190" t="s">
        <v>134</v>
      </c>
      <c r="E330" s="201" t="s">
        <v>19</v>
      </c>
      <c r="F330" s="202" t="s">
        <v>515</v>
      </c>
      <c r="G330" s="200"/>
      <c r="H330" s="203">
        <v>3.1419999999999999</v>
      </c>
      <c r="I330" s="204"/>
      <c r="J330" s="200"/>
      <c r="K330" s="200"/>
      <c r="L330" s="205"/>
      <c r="M330" s="206"/>
      <c r="N330" s="207"/>
      <c r="O330" s="207"/>
      <c r="P330" s="207"/>
      <c r="Q330" s="207"/>
      <c r="R330" s="207"/>
      <c r="S330" s="207"/>
      <c r="T330" s="208"/>
      <c r="AT330" s="209" t="s">
        <v>134</v>
      </c>
      <c r="AU330" s="209" t="s">
        <v>81</v>
      </c>
      <c r="AV330" s="14" t="s">
        <v>81</v>
      </c>
      <c r="AW330" s="14" t="s">
        <v>33</v>
      </c>
      <c r="AX330" s="14" t="s">
        <v>77</v>
      </c>
      <c r="AY330" s="209" t="s">
        <v>125</v>
      </c>
    </row>
    <row r="331" spans="1:65" s="2" customFormat="1" ht="16.5" customHeight="1">
      <c r="A331" s="36"/>
      <c r="B331" s="37"/>
      <c r="C331" s="232" t="s">
        <v>516</v>
      </c>
      <c r="D331" s="232" t="s">
        <v>219</v>
      </c>
      <c r="E331" s="233" t="s">
        <v>517</v>
      </c>
      <c r="F331" s="234" t="s">
        <v>518</v>
      </c>
      <c r="G331" s="235" t="s">
        <v>228</v>
      </c>
      <c r="H331" s="236">
        <v>3.2050000000000001</v>
      </c>
      <c r="I331" s="237"/>
      <c r="J331" s="238">
        <f>ROUND(I331*H331,2)</f>
        <v>0</v>
      </c>
      <c r="K331" s="234" t="s">
        <v>131</v>
      </c>
      <c r="L331" s="239"/>
      <c r="M331" s="240" t="s">
        <v>19</v>
      </c>
      <c r="N331" s="241" t="s">
        <v>43</v>
      </c>
      <c r="O331" s="66"/>
      <c r="P331" s="184">
        <f>O331*H331</f>
        <v>0</v>
      </c>
      <c r="Q331" s="184">
        <v>6.0000000000000001E-3</v>
      </c>
      <c r="R331" s="184">
        <f>Q331*H331</f>
        <v>1.9230000000000001E-2</v>
      </c>
      <c r="S331" s="184">
        <v>0</v>
      </c>
      <c r="T331" s="185">
        <f>S331*H331</f>
        <v>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R331" s="186" t="s">
        <v>333</v>
      </c>
      <c r="AT331" s="186" t="s">
        <v>219</v>
      </c>
      <c r="AU331" s="186" t="s">
        <v>81</v>
      </c>
      <c r="AY331" s="19" t="s">
        <v>125</v>
      </c>
      <c r="BE331" s="187">
        <f>IF(N331="základní",J331,0)</f>
        <v>0</v>
      </c>
      <c r="BF331" s="187">
        <f>IF(N331="snížená",J331,0)</f>
        <v>0</v>
      </c>
      <c r="BG331" s="187">
        <f>IF(N331="zákl. přenesená",J331,0)</f>
        <v>0</v>
      </c>
      <c r="BH331" s="187">
        <f>IF(N331="sníž. přenesená",J331,0)</f>
        <v>0</v>
      </c>
      <c r="BI331" s="187">
        <f>IF(N331="nulová",J331,0)</f>
        <v>0</v>
      </c>
      <c r="BJ331" s="19" t="s">
        <v>77</v>
      </c>
      <c r="BK331" s="187">
        <f>ROUND(I331*H331,2)</f>
        <v>0</v>
      </c>
      <c r="BL331" s="19" t="s">
        <v>245</v>
      </c>
      <c r="BM331" s="186" t="s">
        <v>519</v>
      </c>
    </row>
    <row r="332" spans="1:65" s="14" customFormat="1">
      <c r="B332" s="199"/>
      <c r="C332" s="200"/>
      <c r="D332" s="190" t="s">
        <v>134</v>
      </c>
      <c r="E332" s="200"/>
      <c r="F332" s="202" t="s">
        <v>520</v>
      </c>
      <c r="G332" s="200"/>
      <c r="H332" s="203">
        <v>3.2050000000000001</v>
      </c>
      <c r="I332" s="204"/>
      <c r="J332" s="200"/>
      <c r="K332" s="200"/>
      <c r="L332" s="205"/>
      <c r="M332" s="206"/>
      <c r="N332" s="207"/>
      <c r="O332" s="207"/>
      <c r="P332" s="207"/>
      <c r="Q332" s="207"/>
      <c r="R332" s="207"/>
      <c r="S332" s="207"/>
      <c r="T332" s="208"/>
      <c r="AT332" s="209" t="s">
        <v>134</v>
      </c>
      <c r="AU332" s="209" t="s">
        <v>81</v>
      </c>
      <c r="AV332" s="14" t="s">
        <v>81</v>
      </c>
      <c r="AW332" s="14" t="s">
        <v>4</v>
      </c>
      <c r="AX332" s="14" t="s">
        <v>77</v>
      </c>
      <c r="AY332" s="209" t="s">
        <v>125</v>
      </c>
    </row>
    <row r="333" spans="1:65" s="2" customFormat="1" ht="24">
      <c r="A333" s="36"/>
      <c r="B333" s="37"/>
      <c r="C333" s="175" t="s">
        <v>521</v>
      </c>
      <c r="D333" s="175" t="s">
        <v>127</v>
      </c>
      <c r="E333" s="176" t="s">
        <v>522</v>
      </c>
      <c r="F333" s="177" t="s">
        <v>523</v>
      </c>
      <c r="G333" s="178" t="s">
        <v>222</v>
      </c>
      <c r="H333" s="179">
        <v>1.9E-2</v>
      </c>
      <c r="I333" s="180"/>
      <c r="J333" s="181">
        <f>ROUND(I333*H333,2)</f>
        <v>0</v>
      </c>
      <c r="K333" s="177" t="s">
        <v>131</v>
      </c>
      <c r="L333" s="41"/>
      <c r="M333" s="182" t="s">
        <v>19</v>
      </c>
      <c r="N333" s="183" t="s">
        <v>43</v>
      </c>
      <c r="O333" s="66"/>
      <c r="P333" s="184">
        <f>O333*H333</f>
        <v>0</v>
      </c>
      <c r="Q333" s="184">
        <v>0</v>
      </c>
      <c r="R333" s="184">
        <f>Q333*H333</f>
        <v>0</v>
      </c>
      <c r="S333" s="184">
        <v>0</v>
      </c>
      <c r="T333" s="185">
        <f>S333*H333</f>
        <v>0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R333" s="186" t="s">
        <v>245</v>
      </c>
      <c r="AT333" s="186" t="s">
        <v>127</v>
      </c>
      <c r="AU333" s="186" t="s">
        <v>81</v>
      </c>
      <c r="AY333" s="19" t="s">
        <v>125</v>
      </c>
      <c r="BE333" s="187">
        <f>IF(N333="základní",J333,0)</f>
        <v>0</v>
      </c>
      <c r="BF333" s="187">
        <f>IF(N333="snížená",J333,0)</f>
        <v>0</v>
      </c>
      <c r="BG333" s="187">
        <f>IF(N333="zákl. přenesená",J333,0)</f>
        <v>0</v>
      </c>
      <c r="BH333" s="187">
        <f>IF(N333="sníž. přenesená",J333,0)</f>
        <v>0</v>
      </c>
      <c r="BI333" s="187">
        <f>IF(N333="nulová",J333,0)</f>
        <v>0</v>
      </c>
      <c r="BJ333" s="19" t="s">
        <v>77</v>
      </c>
      <c r="BK333" s="187">
        <f>ROUND(I333*H333,2)</f>
        <v>0</v>
      </c>
      <c r="BL333" s="19" t="s">
        <v>245</v>
      </c>
      <c r="BM333" s="186" t="s">
        <v>524</v>
      </c>
    </row>
    <row r="334" spans="1:65" s="12" customFormat="1" ht="22.9" customHeight="1">
      <c r="B334" s="159"/>
      <c r="C334" s="160"/>
      <c r="D334" s="161" t="s">
        <v>71</v>
      </c>
      <c r="E334" s="173" t="s">
        <v>525</v>
      </c>
      <c r="F334" s="173" t="s">
        <v>526</v>
      </c>
      <c r="G334" s="160"/>
      <c r="H334" s="160"/>
      <c r="I334" s="163"/>
      <c r="J334" s="174">
        <f>BK334</f>
        <v>0</v>
      </c>
      <c r="K334" s="160"/>
      <c r="L334" s="165"/>
      <c r="M334" s="166"/>
      <c r="N334" s="167"/>
      <c r="O334" s="167"/>
      <c r="P334" s="168">
        <f>SUM(P335:P338)</f>
        <v>0</v>
      </c>
      <c r="Q334" s="167"/>
      <c r="R334" s="168">
        <f>SUM(R335:R338)</f>
        <v>3.8000000000000002E-4</v>
      </c>
      <c r="S334" s="167"/>
      <c r="T334" s="169">
        <f>SUM(T335:T338)</f>
        <v>0</v>
      </c>
      <c r="AR334" s="170" t="s">
        <v>81</v>
      </c>
      <c r="AT334" s="171" t="s">
        <v>71</v>
      </c>
      <c r="AU334" s="171" t="s">
        <v>77</v>
      </c>
      <c r="AY334" s="170" t="s">
        <v>125</v>
      </c>
      <c r="BK334" s="172">
        <f>SUM(BK335:BK338)</f>
        <v>0</v>
      </c>
    </row>
    <row r="335" spans="1:65" s="2" customFormat="1" ht="16.5" customHeight="1">
      <c r="A335" s="36"/>
      <c r="B335" s="37"/>
      <c r="C335" s="175" t="s">
        <v>527</v>
      </c>
      <c r="D335" s="175" t="s">
        <v>127</v>
      </c>
      <c r="E335" s="176" t="s">
        <v>528</v>
      </c>
      <c r="F335" s="177" t="s">
        <v>529</v>
      </c>
      <c r="G335" s="178" t="s">
        <v>253</v>
      </c>
      <c r="H335" s="179">
        <v>1</v>
      </c>
      <c r="I335" s="180"/>
      <c r="J335" s="181">
        <f>ROUND(I335*H335,2)</f>
        <v>0</v>
      </c>
      <c r="K335" s="177" t="s">
        <v>19</v>
      </c>
      <c r="L335" s="41"/>
      <c r="M335" s="182" t="s">
        <v>19</v>
      </c>
      <c r="N335" s="183" t="s">
        <v>43</v>
      </c>
      <c r="O335" s="66"/>
      <c r="P335" s="184">
        <f>O335*H335</f>
        <v>0</v>
      </c>
      <c r="Q335" s="184">
        <v>3.8000000000000002E-4</v>
      </c>
      <c r="R335" s="184">
        <f>Q335*H335</f>
        <v>3.8000000000000002E-4</v>
      </c>
      <c r="S335" s="184">
        <v>0</v>
      </c>
      <c r="T335" s="185">
        <f>S335*H335</f>
        <v>0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R335" s="186" t="s">
        <v>245</v>
      </c>
      <c r="AT335" s="186" t="s">
        <v>127</v>
      </c>
      <c r="AU335" s="186" t="s">
        <v>81</v>
      </c>
      <c r="AY335" s="19" t="s">
        <v>125</v>
      </c>
      <c r="BE335" s="187">
        <f>IF(N335="základní",J335,0)</f>
        <v>0</v>
      </c>
      <c r="BF335" s="187">
        <f>IF(N335="snížená",J335,0)</f>
        <v>0</v>
      </c>
      <c r="BG335" s="187">
        <f>IF(N335="zákl. přenesená",J335,0)</f>
        <v>0</v>
      </c>
      <c r="BH335" s="187">
        <f>IF(N335="sníž. přenesená",J335,0)</f>
        <v>0</v>
      </c>
      <c r="BI335" s="187">
        <f>IF(N335="nulová",J335,0)</f>
        <v>0</v>
      </c>
      <c r="BJ335" s="19" t="s">
        <v>77</v>
      </c>
      <c r="BK335" s="187">
        <f>ROUND(I335*H335,2)</f>
        <v>0</v>
      </c>
      <c r="BL335" s="19" t="s">
        <v>245</v>
      </c>
      <c r="BM335" s="186" t="s">
        <v>530</v>
      </c>
    </row>
    <row r="336" spans="1:65" s="13" customFormat="1">
      <c r="B336" s="188"/>
      <c r="C336" s="189"/>
      <c r="D336" s="190" t="s">
        <v>134</v>
      </c>
      <c r="E336" s="191" t="s">
        <v>19</v>
      </c>
      <c r="F336" s="192" t="s">
        <v>531</v>
      </c>
      <c r="G336" s="189"/>
      <c r="H336" s="191" t="s">
        <v>19</v>
      </c>
      <c r="I336" s="193"/>
      <c r="J336" s="189"/>
      <c r="K336" s="189"/>
      <c r="L336" s="194"/>
      <c r="M336" s="195"/>
      <c r="N336" s="196"/>
      <c r="O336" s="196"/>
      <c r="P336" s="196"/>
      <c r="Q336" s="196"/>
      <c r="R336" s="196"/>
      <c r="S336" s="196"/>
      <c r="T336" s="197"/>
      <c r="AT336" s="198" t="s">
        <v>134</v>
      </c>
      <c r="AU336" s="198" t="s">
        <v>81</v>
      </c>
      <c r="AV336" s="13" t="s">
        <v>77</v>
      </c>
      <c r="AW336" s="13" t="s">
        <v>33</v>
      </c>
      <c r="AX336" s="13" t="s">
        <v>72</v>
      </c>
      <c r="AY336" s="198" t="s">
        <v>125</v>
      </c>
    </row>
    <row r="337" spans="1:65" s="14" customFormat="1">
      <c r="B337" s="199"/>
      <c r="C337" s="200"/>
      <c r="D337" s="190" t="s">
        <v>134</v>
      </c>
      <c r="E337" s="201" t="s">
        <v>19</v>
      </c>
      <c r="F337" s="202" t="s">
        <v>77</v>
      </c>
      <c r="G337" s="200"/>
      <c r="H337" s="203">
        <v>1</v>
      </c>
      <c r="I337" s="204"/>
      <c r="J337" s="200"/>
      <c r="K337" s="200"/>
      <c r="L337" s="205"/>
      <c r="M337" s="206"/>
      <c r="N337" s="207"/>
      <c r="O337" s="207"/>
      <c r="P337" s="207"/>
      <c r="Q337" s="207"/>
      <c r="R337" s="207"/>
      <c r="S337" s="207"/>
      <c r="T337" s="208"/>
      <c r="AT337" s="209" t="s">
        <v>134</v>
      </c>
      <c r="AU337" s="209" t="s">
        <v>81</v>
      </c>
      <c r="AV337" s="14" t="s">
        <v>81</v>
      </c>
      <c r="AW337" s="14" t="s">
        <v>33</v>
      </c>
      <c r="AX337" s="14" t="s">
        <v>77</v>
      </c>
      <c r="AY337" s="209" t="s">
        <v>125</v>
      </c>
    </row>
    <row r="338" spans="1:65" s="2" customFormat="1" ht="24">
      <c r="A338" s="36"/>
      <c r="B338" s="37"/>
      <c r="C338" s="175" t="s">
        <v>532</v>
      </c>
      <c r="D338" s="175" t="s">
        <v>127</v>
      </c>
      <c r="E338" s="176" t="s">
        <v>533</v>
      </c>
      <c r="F338" s="177" t="s">
        <v>534</v>
      </c>
      <c r="G338" s="178" t="s">
        <v>222</v>
      </c>
      <c r="H338" s="179">
        <v>0</v>
      </c>
      <c r="I338" s="180"/>
      <c r="J338" s="181">
        <f>ROUND(I338*H338,2)</f>
        <v>0</v>
      </c>
      <c r="K338" s="177" t="s">
        <v>131</v>
      </c>
      <c r="L338" s="41"/>
      <c r="M338" s="182" t="s">
        <v>19</v>
      </c>
      <c r="N338" s="183" t="s">
        <v>43</v>
      </c>
      <c r="O338" s="66"/>
      <c r="P338" s="184">
        <f>O338*H338</f>
        <v>0</v>
      </c>
      <c r="Q338" s="184">
        <v>0</v>
      </c>
      <c r="R338" s="184">
        <f>Q338*H338</f>
        <v>0</v>
      </c>
      <c r="S338" s="184">
        <v>0</v>
      </c>
      <c r="T338" s="185">
        <f>S338*H338</f>
        <v>0</v>
      </c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R338" s="186" t="s">
        <v>245</v>
      </c>
      <c r="AT338" s="186" t="s">
        <v>127</v>
      </c>
      <c r="AU338" s="186" t="s">
        <v>81</v>
      </c>
      <c r="AY338" s="19" t="s">
        <v>125</v>
      </c>
      <c r="BE338" s="187">
        <f>IF(N338="základní",J338,0)</f>
        <v>0</v>
      </c>
      <c r="BF338" s="187">
        <f>IF(N338="snížená",J338,0)</f>
        <v>0</v>
      </c>
      <c r="BG338" s="187">
        <f>IF(N338="zákl. přenesená",J338,0)</f>
        <v>0</v>
      </c>
      <c r="BH338" s="187">
        <f>IF(N338="sníž. přenesená",J338,0)</f>
        <v>0</v>
      </c>
      <c r="BI338" s="187">
        <f>IF(N338="nulová",J338,0)</f>
        <v>0</v>
      </c>
      <c r="BJ338" s="19" t="s">
        <v>77</v>
      </c>
      <c r="BK338" s="187">
        <f>ROUND(I338*H338,2)</f>
        <v>0</v>
      </c>
      <c r="BL338" s="19" t="s">
        <v>245</v>
      </c>
      <c r="BM338" s="186" t="s">
        <v>535</v>
      </c>
    </row>
    <row r="339" spans="1:65" s="12" customFormat="1" ht="22.9" customHeight="1">
      <c r="B339" s="159"/>
      <c r="C339" s="160"/>
      <c r="D339" s="161" t="s">
        <v>71</v>
      </c>
      <c r="E339" s="173" t="s">
        <v>536</v>
      </c>
      <c r="F339" s="173" t="s">
        <v>537</v>
      </c>
      <c r="G339" s="160"/>
      <c r="H339" s="160"/>
      <c r="I339" s="163"/>
      <c r="J339" s="174">
        <f>BK339</f>
        <v>0</v>
      </c>
      <c r="K339" s="160"/>
      <c r="L339" s="165"/>
      <c r="M339" s="166"/>
      <c r="N339" s="167"/>
      <c r="O339" s="167"/>
      <c r="P339" s="168">
        <f>SUM(P340:P344)</f>
        <v>0</v>
      </c>
      <c r="Q339" s="167"/>
      <c r="R339" s="168">
        <f>SUM(R340:R344)</f>
        <v>1.303E-2</v>
      </c>
      <c r="S339" s="167"/>
      <c r="T339" s="169">
        <f>SUM(T340:T344)</f>
        <v>0</v>
      </c>
      <c r="AR339" s="170" t="s">
        <v>81</v>
      </c>
      <c r="AT339" s="171" t="s">
        <v>71</v>
      </c>
      <c r="AU339" s="171" t="s">
        <v>77</v>
      </c>
      <c r="AY339" s="170" t="s">
        <v>125</v>
      </c>
      <c r="BK339" s="172">
        <f>SUM(BK340:BK344)</f>
        <v>0</v>
      </c>
    </row>
    <row r="340" spans="1:65" s="2" customFormat="1" ht="21.75" customHeight="1">
      <c r="A340" s="36"/>
      <c r="B340" s="37"/>
      <c r="C340" s="175" t="s">
        <v>538</v>
      </c>
      <c r="D340" s="175" t="s">
        <v>127</v>
      </c>
      <c r="E340" s="176" t="s">
        <v>539</v>
      </c>
      <c r="F340" s="177" t="s">
        <v>540</v>
      </c>
      <c r="G340" s="178" t="s">
        <v>253</v>
      </c>
      <c r="H340" s="179">
        <v>1</v>
      </c>
      <c r="I340" s="180"/>
      <c r="J340" s="181">
        <f>ROUND(I340*H340,2)</f>
        <v>0</v>
      </c>
      <c r="K340" s="177" t="s">
        <v>131</v>
      </c>
      <c r="L340" s="41"/>
      <c r="M340" s="182" t="s">
        <v>19</v>
      </c>
      <c r="N340" s="183" t="s">
        <v>43</v>
      </c>
      <c r="O340" s="66"/>
      <c r="P340" s="184">
        <f>O340*H340</f>
        <v>0</v>
      </c>
      <c r="Q340" s="184">
        <v>3.0000000000000001E-5</v>
      </c>
      <c r="R340" s="184">
        <f>Q340*H340</f>
        <v>3.0000000000000001E-5</v>
      </c>
      <c r="S340" s="184">
        <v>0</v>
      </c>
      <c r="T340" s="185">
        <f>S340*H340</f>
        <v>0</v>
      </c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R340" s="186" t="s">
        <v>245</v>
      </c>
      <c r="AT340" s="186" t="s">
        <v>127</v>
      </c>
      <c r="AU340" s="186" t="s">
        <v>81</v>
      </c>
      <c r="AY340" s="19" t="s">
        <v>125</v>
      </c>
      <c r="BE340" s="187">
        <f>IF(N340="základní",J340,0)</f>
        <v>0</v>
      </c>
      <c r="BF340" s="187">
        <f>IF(N340="snížená",J340,0)</f>
        <v>0</v>
      </c>
      <c r="BG340" s="187">
        <f>IF(N340="zákl. přenesená",J340,0)</f>
        <v>0</v>
      </c>
      <c r="BH340" s="187">
        <f>IF(N340="sníž. přenesená",J340,0)</f>
        <v>0</v>
      </c>
      <c r="BI340" s="187">
        <f>IF(N340="nulová",J340,0)</f>
        <v>0</v>
      </c>
      <c r="BJ340" s="19" t="s">
        <v>77</v>
      </c>
      <c r="BK340" s="187">
        <f>ROUND(I340*H340,2)</f>
        <v>0</v>
      </c>
      <c r="BL340" s="19" t="s">
        <v>245</v>
      </c>
      <c r="BM340" s="186" t="s">
        <v>541</v>
      </c>
    </row>
    <row r="341" spans="1:65" s="13" customFormat="1">
      <c r="B341" s="188"/>
      <c r="C341" s="189"/>
      <c r="D341" s="190" t="s">
        <v>134</v>
      </c>
      <c r="E341" s="191" t="s">
        <v>19</v>
      </c>
      <c r="F341" s="192" t="s">
        <v>542</v>
      </c>
      <c r="G341" s="189"/>
      <c r="H341" s="191" t="s">
        <v>19</v>
      </c>
      <c r="I341" s="193"/>
      <c r="J341" s="189"/>
      <c r="K341" s="189"/>
      <c r="L341" s="194"/>
      <c r="M341" s="195"/>
      <c r="N341" s="196"/>
      <c r="O341" s="196"/>
      <c r="P341" s="196"/>
      <c r="Q341" s="196"/>
      <c r="R341" s="196"/>
      <c r="S341" s="196"/>
      <c r="T341" s="197"/>
      <c r="AT341" s="198" t="s">
        <v>134</v>
      </c>
      <c r="AU341" s="198" t="s">
        <v>81</v>
      </c>
      <c r="AV341" s="13" t="s">
        <v>77</v>
      </c>
      <c r="AW341" s="13" t="s">
        <v>33</v>
      </c>
      <c r="AX341" s="13" t="s">
        <v>72</v>
      </c>
      <c r="AY341" s="198" t="s">
        <v>125</v>
      </c>
    </row>
    <row r="342" spans="1:65" s="14" customFormat="1">
      <c r="B342" s="199"/>
      <c r="C342" s="200"/>
      <c r="D342" s="190" t="s">
        <v>134</v>
      </c>
      <c r="E342" s="201" t="s">
        <v>19</v>
      </c>
      <c r="F342" s="202" t="s">
        <v>77</v>
      </c>
      <c r="G342" s="200"/>
      <c r="H342" s="203">
        <v>1</v>
      </c>
      <c r="I342" s="204"/>
      <c r="J342" s="200"/>
      <c r="K342" s="200"/>
      <c r="L342" s="205"/>
      <c r="M342" s="206"/>
      <c r="N342" s="207"/>
      <c r="O342" s="207"/>
      <c r="P342" s="207"/>
      <c r="Q342" s="207"/>
      <c r="R342" s="207"/>
      <c r="S342" s="207"/>
      <c r="T342" s="208"/>
      <c r="AT342" s="209" t="s">
        <v>134</v>
      </c>
      <c r="AU342" s="209" t="s">
        <v>81</v>
      </c>
      <c r="AV342" s="14" t="s">
        <v>81</v>
      </c>
      <c r="AW342" s="14" t="s">
        <v>33</v>
      </c>
      <c r="AX342" s="14" t="s">
        <v>77</v>
      </c>
      <c r="AY342" s="209" t="s">
        <v>125</v>
      </c>
    </row>
    <row r="343" spans="1:65" s="2" customFormat="1" ht="16.5" customHeight="1">
      <c r="A343" s="36"/>
      <c r="B343" s="37"/>
      <c r="C343" s="232" t="s">
        <v>543</v>
      </c>
      <c r="D343" s="232" t="s">
        <v>219</v>
      </c>
      <c r="E343" s="233" t="s">
        <v>544</v>
      </c>
      <c r="F343" s="234" t="s">
        <v>545</v>
      </c>
      <c r="G343" s="235" t="s">
        <v>546</v>
      </c>
      <c r="H343" s="236">
        <v>1</v>
      </c>
      <c r="I343" s="237"/>
      <c r="J343" s="238">
        <f>ROUND(I343*H343,2)</f>
        <v>0</v>
      </c>
      <c r="K343" s="234" t="s">
        <v>19</v>
      </c>
      <c r="L343" s="239"/>
      <c r="M343" s="240" t="s">
        <v>19</v>
      </c>
      <c r="N343" s="241" t="s">
        <v>43</v>
      </c>
      <c r="O343" s="66"/>
      <c r="P343" s="184">
        <f>O343*H343</f>
        <v>0</v>
      </c>
      <c r="Q343" s="184">
        <v>1.2999999999999999E-2</v>
      </c>
      <c r="R343" s="184">
        <f>Q343*H343</f>
        <v>1.2999999999999999E-2</v>
      </c>
      <c r="S343" s="184">
        <v>0</v>
      </c>
      <c r="T343" s="185">
        <f>S343*H343</f>
        <v>0</v>
      </c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R343" s="186" t="s">
        <v>333</v>
      </c>
      <c r="AT343" s="186" t="s">
        <v>219</v>
      </c>
      <c r="AU343" s="186" t="s">
        <v>81</v>
      </c>
      <c r="AY343" s="19" t="s">
        <v>125</v>
      </c>
      <c r="BE343" s="187">
        <f>IF(N343="základní",J343,0)</f>
        <v>0</v>
      </c>
      <c r="BF343" s="187">
        <f>IF(N343="snížená",J343,0)</f>
        <v>0</v>
      </c>
      <c r="BG343" s="187">
        <f>IF(N343="zákl. přenesená",J343,0)</f>
        <v>0</v>
      </c>
      <c r="BH343" s="187">
        <f>IF(N343="sníž. přenesená",J343,0)</f>
        <v>0</v>
      </c>
      <c r="BI343" s="187">
        <f>IF(N343="nulová",J343,0)</f>
        <v>0</v>
      </c>
      <c r="BJ343" s="19" t="s">
        <v>77</v>
      </c>
      <c r="BK343" s="187">
        <f>ROUND(I343*H343,2)</f>
        <v>0</v>
      </c>
      <c r="BL343" s="19" t="s">
        <v>245</v>
      </c>
      <c r="BM343" s="186" t="s">
        <v>547</v>
      </c>
    </row>
    <row r="344" spans="1:65" s="2" customFormat="1" ht="24">
      <c r="A344" s="36"/>
      <c r="B344" s="37"/>
      <c r="C344" s="175" t="s">
        <v>548</v>
      </c>
      <c r="D344" s="175" t="s">
        <v>127</v>
      </c>
      <c r="E344" s="176" t="s">
        <v>549</v>
      </c>
      <c r="F344" s="177" t="s">
        <v>550</v>
      </c>
      <c r="G344" s="178" t="s">
        <v>222</v>
      </c>
      <c r="H344" s="179">
        <v>1.2999999999999999E-2</v>
      </c>
      <c r="I344" s="180"/>
      <c r="J344" s="181">
        <f>ROUND(I344*H344,2)</f>
        <v>0</v>
      </c>
      <c r="K344" s="177" t="s">
        <v>131</v>
      </c>
      <c r="L344" s="41"/>
      <c r="M344" s="182" t="s">
        <v>19</v>
      </c>
      <c r="N344" s="183" t="s">
        <v>43</v>
      </c>
      <c r="O344" s="66"/>
      <c r="P344" s="184">
        <f>O344*H344</f>
        <v>0</v>
      </c>
      <c r="Q344" s="184">
        <v>0</v>
      </c>
      <c r="R344" s="184">
        <f>Q344*H344</f>
        <v>0</v>
      </c>
      <c r="S344" s="184">
        <v>0</v>
      </c>
      <c r="T344" s="185">
        <f>S344*H344</f>
        <v>0</v>
      </c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R344" s="186" t="s">
        <v>245</v>
      </c>
      <c r="AT344" s="186" t="s">
        <v>127</v>
      </c>
      <c r="AU344" s="186" t="s">
        <v>81</v>
      </c>
      <c r="AY344" s="19" t="s">
        <v>125</v>
      </c>
      <c r="BE344" s="187">
        <f>IF(N344="základní",J344,0)</f>
        <v>0</v>
      </c>
      <c r="BF344" s="187">
        <f>IF(N344="snížená",J344,0)</f>
        <v>0</v>
      </c>
      <c r="BG344" s="187">
        <f>IF(N344="zákl. přenesená",J344,0)</f>
        <v>0</v>
      </c>
      <c r="BH344" s="187">
        <f>IF(N344="sníž. přenesená",J344,0)</f>
        <v>0</v>
      </c>
      <c r="BI344" s="187">
        <f>IF(N344="nulová",J344,0)</f>
        <v>0</v>
      </c>
      <c r="BJ344" s="19" t="s">
        <v>77</v>
      </c>
      <c r="BK344" s="187">
        <f>ROUND(I344*H344,2)</f>
        <v>0</v>
      </c>
      <c r="BL344" s="19" t="s">
        <v>245</v>
      </c>
      <c r="BM344" s="186" t="s">
        <v>551</v>
      </c>
    </row>
    <row r="345" spans="1:65" s="12" customFormat="1" ht="22.9" customHeight="1">
      <c r="B345" s="159"/>
      <c r="C345" s="160"/>
      <c r="D345" s="161" t="s">
        <v>71</v>
      </c>
      <c r="E345" s="173" t="s">
        <v>552</v>
      </c>
      <c r="F345" s="173" t="s">
        <v>553</v>
      </c>
      <c r="G345" s="160"/>
      <c r="H345" s="160"/>
      <c r="I345" s="163"/>
      <c r="J345" s="174">
        <f>BK345</f>
        <v>0</v>
      </c>
      <c r="K345" s="160"/>
      <c r="L345" s="165"/>
      <c r="M345" s="166"/>
      <c r="N345" s="167"/>
      <c r="O345" s="167"/>
      <c r="P345" s="168">
        <f>SUM(P346:P356)</f>
        <v>0</v>
      </c>
      <c r="Q345" s="167"/>
      <c r="R345" s="168">
        <f>SUM(R346:R356)</f>
        <v>3.3292199999999999E-3</v>
      </c>
      <c r="S345" s="167"/>
      <c r="T345" s="169">
        <f>SUM(T346:T356)</f>
        <v>0</v>
      </c>
      <c r="AR345" s="170" t="s">
        <v>81</v>
      </c>
      <c r="AT345" s="171" t="s">
        <v>71</v>
      </c>
      <c r="AU345" s="171" t="s">
        <v>77</v>
      </c>
      <c r="AY345" s="170" t="s">
        <v>125</v>
      </c>
      <c r="BK345" s="172">
        <f>SUM(BK346:BK356)</f>
        <v>0</v>
      </c>
    </row>
    <row r="346" spans="1:65" s="2" customFormat="1" ht="16.5" customHeight="1">
      <c r="A346" s="36"/>
      <c r="B346" s="37"/>
      <c r="C346" s="175" t="s">
        <v>554</v>
      </c>
      <c r="D346" s="175" t="s">
        <v>127</v>
      </c>
      <c r="E346" s="176" t="s">
        <v>555</v>
      </c>
      <c r="F346" s="177" t="s">
        <v>556</v>
      </c>
      <c r="G346" s="178" t="s">
        <v>235</v>
      </c>
      <c r="H346" s="179">
        <v>2.8460000000000001</v>
      </c>
      <c r="I346" s="180"/>
      <c r="J346" s="181">
        <f>ROUND(I346*H346,2)</f>
        <v>0</v>
      </c>
      <c r="K346" s="177" t="s">
        <v>131</v>
      </c>
      <c r="L346" s="41"/>
      <c r="M346" s="182" t="s">
        <v>19</v>
      </c>
      <c r="N346" s="183" t="s">
        <v>43</v>
      </c>
      <c r="O346" s="66"/>
      <c r="P346" s="184">
        <f>O346*H346</f>
        <v>0</v>
      </c>
      <c r="Q346" s="184">
        <v>6.9999999999999994E-5</v>
      </c>
      <c r="R346" s="184">
        <f>Q346*H346</f>
        <v>1.9921999999999998E-4</v>
      </c>
      <c r="S346" s="184">
        <v>0</v>
      </c>
      <c r="T346" s="185">
        <f>S346*H346</f>
        <v>0</v>
      </c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R346" s="186" t="s">
        <v>245</v>
      </c>
      <c r="AT346" s="186" t="s">
        <v>127</v>
      </c>
      <c r="AU346" s="186" t="s">
        <v>81</v>
      </c>
      <c r="AY346" s="19" t="s">
        <v>125</v>
      </c>
      <c r="BE346" s="187">
        <f>IF(N346="základní",J346,0)</f>
        <v>0</v>
      </c>
      <c r="BF346" s="187">
        <f>IF(N346="snížená",J346,0)</f>
        <v>0</v>
      </c>
      <c r="BG346" s="187">
        <f>IF(N346="zákl. přenesená",J346,0)</f>
        <v>0</v>
      </c>
      <c r="BH346" s="187">
        <f>IF(N346="sníž. přenesená",J346,0)</f>
        <v>0</v>
      </c>
      <c r="BI346" s="187">
        <f>IF(N346="nulová",J346,0)</f>
        <v>0</v>
      </c>
      <c r="BJ346" s="19" t="s">
        <v>77</v>
      </c>
      <c r="BK346" s="187">
        <f>ROUND(I346*H346,2)</f>
        <v>0</v>
      </c>
      <c r="BL346" s="19" t="s">
        <v>245</v>
      </c>
      <c r="BM346" s="186" t="s">
        <v>557</v>
      </c>
    </row>
    <row r="347" spans="1:65" s="13" customFormat="1">
      <c r="B347" s="188"/>
      <c r="C347" s="189"/>
      <c r="D347" s="190" t="s">
        <v>134</v>
      </c>
      <c r="E347" s="191" t="s">
        <v>19</v>
      </c>
      <c r="F347" s="192" t="s">
        <v>558</v>
      </c>
      <c r="G347" s="189"/>
      <c r="H347" s="191" t="s">
        <v>19</v>
      </c>
      <c r="I347" s="193"/>
      <c r="J347" s="189"/>
      <c r="K347" s="189"/>
      <c r="L347" s="194"/>
      <c r="M347" s="195"/>
      <c r="N347" s="196"/>
      <c r="O347" s="196"/>
      <c r="P347" s="196"/>
      <c r="Q347" s="196"/>
      <c r="R347" s="196"/>
      <c r="S347" s="196"/>
      <c r="T347" s="197"/>
      <c r="AT347" s="198" t="s">
        <v>134</v>
      </c>
      <c r="AU347" s="198" t="s">
        <v>81</v>
      </c>
      <c r="AV347" s="13" t="s">
        <v>77</v>
      </c>
      <c r="AW347" s="13" t="s">
        <v>33</v>
      </c>
      <c r="AX347" s="13" t="s">
        <v>72</v>
      </c>
      <c r="AY347" s="198" t="s">
        <v>125</v>
      </c>
    </row>
    <row r="348" spans="1:65" s="14" customFormat="1">
      <c r="B348" s="199"/>
      <c r="C348" s="200"/>
      <c r="D348" s="190" t="s">
        <v>134</v>
      </c>
      <c r="E348" s="201" t="s">
        <v>19</v>
      </c>
      <c r="F348" s="202" t="s">
        <v>559</v>
      </c>
      <c r="G348" s="200"/>
      <c r="H348" s="203">
        <v>2.71</v>
      </c>
      <c r="I348" s="204"/>
      <c r="J348" s="200"/>
      <c r="K348" s="200"/>
      <c r="L348" s="205"/>
      <c r="M348" s="206"/>
      <c r="N348" s="207"/>
      <c r="O348" s="207"/>
      <c r="P348" s="207"/>
      <c r="Q348" s="207"/>
      <c r="R348" s="207"/>
      <c r="S348" s="207"/>
      <c r="T348" s="208"/>
      <c r="AT348" s="209" t="s">
        <v>134</v>
      </c>
      <c r="AU348" s="209" t="s">
        <v>81</v>
      </c>
      <c r="AV348" s="14" t="s">
        <v>81</v>
      </c>
      <c r="AW348" s="14" t="s">
        <v>33</v>
      </c>
      <c r="AX348" s="14" t="s">
        <v>72</v>
      </c>
      <c r="AY348" s="209" t="s">
        <v>125</v>
      </c>
    </row>
    <row r="349" spans="1:65" s="13" customFormat="1">
      <c r="B349" s="188"/>
      <c r="C349" s="189"/>
      <c r="D349" s="190" t="s">
        <v>134</v>
      </c>
      <c r="E349" s="191" t="s">
        <v>19</v>
      </c>
      <c r="F349" s="192" t="s">
        <v>560</v>
      </c>
      <c r="G349" s="189"/>
      <c r="H349" s="191" t="s">
        <v>19</v>
      </c>
      <c r="I349" s="193"/>
      <c r="J349" s="189"/>
      <c r="K349" s="189"/>
      <c r="L349" s="194"/>
      <c r="M349" s="195"/>
      <c r="N349" s="196"/>
      <c r="O349" s="196"/>
      <c r="P349" s="196"/>
      <c r="Q349" s="196"/>
      <c r="R349" s="196"/>
      <c r="S349" s="196"/>
      <c r="T349" s="197"/>
      <c r="AT349" s="198" t="s">
        <v>134</v>
      </c>
      <c r="AU349" s="198" t="s">
        <v>81</v>
      </c>
      <c r="AV349" s="13" t="s">
        <v>77</v>
      </c>
      <c r="AW349" s="13" t="s">
        <v>33</v>
      </c>
      <c r="AX349" s="13" t="s">
        <v>72</v>
      </c>
      <c r="AY349" s="198" t="s">
        <v>125</v>
      </c>
    </row>
    <row r="350" spans="1:65" s="14" customFormat="1">
      <c r="B350" s="199"/>
      <c r="C350" s="200"/>
      <c r="D350" s="190" t="s">
        <v>134</v>
      </c>
      <c r="E350" s="201" t="s">
        <v>19</v>
      </c>
      <c r="F350" s="202" t="s">
        <v>561</v>
      </c>
      <c r="G350" s="200"/>
      <c r="H350" s="203">
        <v>0.13600000000000001</v>
      </c>
      <c r="I350" s="204"/>
      <c r="J350" s="200"/>
      <c r="K350" s="200"/>
      <c r="L350" s="205"/>
      <c r="M350" s="206"/>
      <c r="N350" s="207"/>
      <c r="O350" s="207"/>
      <c r="P350" s="207"/>
      <c r="Q350" s="207"/>
      <c r="R350" s="207"/>
      <c r="S350" s="207"/>
      <c r="T350" s="208"/>
      <c r="AT350" s="209" t="s">
        <v>134</v>
      </c>
      <c r="AU350" s="209" t="s">
        <v>81</v>
      </c>
      <c r="AV350" s="14" t="s">
        <v>81</v>
      </c>
      <c r="AW350" s="14" t="s">
        <v>33</v>
      </c>
      <c r="AX350" s="14" t="s">
        <v>72</v>
      </c>
      <c r="AY350" s="209" t="s">
        <v>125</v>
      </c>
    </row>
    <row r="351" spans="1:65" s="15" customFormat="1">
      <c r="B351" s="210"/>
      <c r="C351" s="211"/>
      <c r="D351" s="190" t="s">
        <v>134</v>
      </c>
      <c r="E351" s="212" t="s">
        <v>19</v>
      </c>
      <c r="F351" s="213" t="s">
        <v>148</v>
      </c>
      <c r="G351" s="211"/>
      <c r="H351" s="214">
        <v>2.8460000000000001</v>
      </c>
      <c r="I351" s="215"/>
      <c r="J351" s="211"/>
      <c r="K351" s="211"/>
      <c r="L351" s="216"/>
      <c r="M351" s="217"/>
      <c r="N351" s="218"/>
      <c r="O351" s="218"/>
      <c r="P351" s="218"/>
      <c r="Q351" s="218"/>
      <c r="R351" s="218"/>
      <c r="S351" s="218"/>
      <c r="T351" s="219"/>
      <c r="AT351" s="220" t="s">
        <v>134</v>
      </c>
      <c r="AU351" s="220" t="s">
        <v>81</v>
      </c>
      <c r="AV351" s="15" t="s">
        <v>132</v>
      </c>
      <c r="AW351" s="15" t="s">
        <v>33</v>
      </c>
      <c r="AX351" s="15" t="s">
        <v>77</v>
      </c>
      <c r="AY351" s="220" t="s">
        <v>125</v>
      </c>
    </row>
    <row r="352" spans="1:65" s="2" customFormat="1" ht="16.5" customHeight="1">
      <c r="A352" s="36"/>
      <c r="B352" s="37"/>
      <c r="C352" s="232" t="s">
        <v>346</v>
      </c>
      <c r="D352" s="232" t="s">
        <v>219</v>
      </c>
      <c r="E352" s="233" t="s">
        <v>562</v>
      </c>
      <c r="F352" s="234" t="s">
        <v>563</v>
      </c>
      <c r="G352" s="235" t="s">
        <v>222</v>
      </c>
      <c r="H352" s="236">
        <v>3.0000000000000001E-3</v>
      </c>
      <c r="I352" s="237"/>
      <c r="J352" s="238">
        <f>ROUND(I352*H352,2)</f>
        <v>0</v>
      </c>
      <c r="K352" s="234" t="s">
        <v>19</v>
      </c>
      <c r="L352" s="239"/>
      <c r="M352" s="240" t="s">
        <v>19</v>
      </c>
      <c r="N352" s="241" t="s">
        <v>43</v>
      </c>
      <c r="O352" s="66"/>
      <c r="P352" s="184">
        <f>O352*H352</f>
        <v>0</v>
      </c>
      <c r="Q352" s="184">
        <v>1</v>
      </c>
      <c r="R352" s="184">
        <f>Q352*H352</f>
        <v>3.0000000000000001E-3</v>
      </c>
      <c r="S352" s="184">
        <v>0</v>
      </c>
      <c r="T352" s="185">
        <f>S352*H352</f>
        <v>0</v>
      </c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R352" s="186" t="s">
        <v>333</v>
      </c>
      <c r="AT352" s="186" t="s">
        <v>219</v>
      </c>
      <c r="AU352" s="186" t="s">
        <v>81</v>
      </c>
      <c r="AY352" s="19" t="s">
        <v>125</v>
      </c>
      <c r="BE352" s="187">
        <f>IF(N352="základní",J352,0)</f>
        <v>0</v>
      </c>
      <c r="BF352" s="187">
        <f>IF(N352="snížená",J352,0)</f>
        <v>0</v>
      </c>
      <c r="BG352" s="187">
        <f>IF(N352="zákl. přenesená",J352,0)</f>
        <v>0</v>
      </c>
      <c r="BH352" s="187">
        <f>IF(N352="sníž. přenesená",J352,0)</f>
        <v>0</v>
      </c>
      <c r="BI352" s="187">
        <f>IF(N352="nulová",J352,0)</f>
        <v>0</v>
      </c>
      <c r="BJ352" s="19" t="s">
        <v>77</v>
      </c>
      <c r="BK352" s="187">
        <f>ROUND(I352*H352,2)</f>
        <v>0</v>
      </c>
      <c r="BL352" s="19" t="s">
        <v>245</v>
      </c>
      <c r="BM352" s="186" t="s">
        <v>564</v>
      </c>
    </row>
    <row r="353" spans="1:65" s="13" customFormat="1">
      <c r="B353" s="188"/>
      <c r="C353" s="189"/>
      <c r="D353" s="190" t="s">
        <v>134</v>
      </c>
      <c r="E353" s="191" t="s">
        <v>19</v>
      </c>
      <c r="F353" s="192" t="s">
        <v>558</v>
      </c>
      <c r="G353" s="189"/>
      <c r="H353" s="191" t="s">
        <v>19</v>
      </c>
      <c r="I353" s="193"/>
      <c r="J353" s="189"/>
      <c r="K353" s="189"/>
      <c r="L353" s="194"/>
      <c r="M353" s="195"/>
      <c r="N353" s="196"/>
      <c r="O353" s="196"/>
      <c r="P353" s="196"/>
      <c r="Q353" s="196"/>
      <c r="R353" s="196"/>
      <c r="S353" s="196"/>
      <c r="T353" s="197"/>
      <c r="AT353" s="198" t="s">
        <v>134</v>
      </c>
      <c r="AU353" s="198" t="s">
        <v>81</v>
      </c>
      <c r="AV353" s="13" t="s">
        <v>77</v>
      </c>
      <c r="AW353" s="13" t="s">
        <v>33</v>
      </c>
      <c r="AX353" s="13" t="s">
        <v>72</v>
      </c>
      <c r="AY353" s="198" t="s">
        <v>125</v>
      </c>
    </row>
    <row r="354" spans="1:65" s="14" customFormat="1">
      <c r="B354" s="199"/>
      <c r="C354" s="200"/>
      <c r="D354" s="190" t="s">
        <v>134</v>
      </c>
      <c r="E354" s="201" t="s">
        <v>19</v>
      </c>
      <c r="F354" s="202" t="s">
        <v>565</v>
      </c>
      <c r="G354" s="200"/>
      <c r="H354" s="203">
        <v>3.0000000000000001E-3</v>
      </c>
      <c r="I354" s="204"/>
      <c r="J354" s="200"/>
      <c r="K354" s="200"/>
      <c r="L354" s="205"/>
      <c r="M354" s="206"/>
      <c r="N354" s="207"/>
      <c r="O354" s="207"/>
      <c r="P354" s="207"/>
      <c r="Q354" s="207"/>
      <c r="R354" s="207"/>
      <c r="S354" s="207"/>
      <c r="T354" s="208"/>
      <c r="AT354" s="209" t="s">
        <v>134</v>
      </c>
      <c r="AU354" s="209" t="s">
        <v>81</v>
      </c>
      <c r="AV354" s="14" t="s">
        <v>81</v>
      </c>
      <c r="AW354" s="14" t="s">
        <v>33</v>
      </c>
      <c r="AX354" s="14" t="s">
        <v>77</v>
      </c>
      <c r="AY354" s="209" t="s">
        <v>125</v>
      </c>
    </row>
    <row r="355" spans="1:65" s="2" customFormat="1" ht="16.5" customHeight="1">
      <c r="A355" s="36"/>
      <c r="B355" s="37"/>
      <c r="C355" s="232" t="s">
        <v>338</v>
      </c>
      <c r="D355" s="232" t="s">
        <v>219</v>
      </c>
      <c r="E355" s="233" t="s">
        <v>566</v>
      </c>
      <c r="F355" s="234" t="s">
        <v>567</v>
      </c>
      <c r="G355" s="235" t="s">
        <v>253</v>
      </c>
      <c r="H355" s="236">
        <v>1</v>
      </c>
      <c r="I355" s="237"/>
      <c r="J355" s="238">
        <f>ROUND(I355*H355,2)</f>
        <v>0</v>
      </c>
      <c r="K355" s="234" t="s">
        <v>19</v>
      </c>
      <c r="L355" s="239"/>
      <c r="M355" s="240" t="s">
        <v>19</v>
      </c>
      <c r="N355" s="241" t="s">
        <v>43</v>
      </c>
      <c r="O355" s="66"/>
      <c r="P355" s="184">
        <f>O355*H355</f>
        <v>0</v>
      </c>
      <c r="Q355" s="184">
        <v>1.2999999999999999E-4</v>
      </c>
      <c r="R355" s="184">
        <f>Q355*H355</f>
        <v>1.2999999999999999E-4</v>
      </c>
      <c r="S355" s="184">
        <v>0</v>
      </c>
      <c r="T355" s="185">
        <f>S355*H355</f>
        <v>0</v>
      </c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R355" s="186" t="s">
        <v>333</v>
      </c>
      <c r="AT355" s="186" t="s">
        <v>219</v>
      </c>
      <c r="AU355" s="186" t="s">
        <v>81</v>
      </c>
      <c r="AY355" s="19" t="s">
        <v>125</v>
      </c>
      <c r="BE355" s="187">
        <f>IF(N355="základní",J355,0)</f>
        <v>0</v>
      </c>
      <c r="BF355" s="187">
        <f>IF(N355="snížená",J355,0)</f>
        <v>0</v>
      </c>
      <c r="BG355" s="187">
        <f>IF(N355="zákl. přenesená",J355,0)</f>
        <v>0</v>
      </c>
      <c r="BH355" s="187">
        <f>IF(N355="sníž. přenesená",J355,0)</f>
        <v>0</v>
      </c>
      <c r="BI355" s="187">
        <f>IF(N355="nulová",J355,0)</f>
        <v>0</v>
      </c>
      <c r="BJ355" s="19" t="s">
        <v>77</v>
      </c>
      <c r="BK355" s="187">
        <f>ROUND(I355*H355,2)</f>
        <v>0</v>
      </c>
      <c r="BL355" s="19" t="s">
        <v>245</v>
      </c>
      <c r="BM355" s="186" t="s">
        <v>568</v>
      </c>
    </row>
    <row r="356" spans="1:65" s="2" customFormat="1" ht="24">
      <c r="A356" s="36"/>
      <c r="B356" s="37"/>
      <c r="C356" s="175" t="s">
        <v>569</v>
      </c>
      <c r="D356" s="175" t="s">
        <v>127</v>
      </c>
      <c r="E356" s="176" t="s">
        <v>570</v>
      </c>
      <c r="F356" s="177" t="s">
        <v>571</v>
      </c>
      <c r="G356" s="178" t="s">
        <v>222</v>
      </c>
      <c r="H356" s="179">
        <v>3.0000000000000001E-3</v>
      </c>
      <c r="I356" s="180"/>
      <c r="J356" s="181">
        <f>ROUND(I356*H356,2)</f>
        <v>0</v>
      </c>
      <c r="K356" s="177" t="s">
        <v>131</v>
      </c>
      <c r="L356" s="41"/>
      <c r="M356" s="182" t="s">
        <v>19</v>
      </c>
      <c r="N356" s="183" t="s">
        <v>43</v>
      </c>
      <c r="O356" s="66"/>
      <c r="P356" s="184">
        <f>O356*H356</f>
        <v>0</v>
      </c>
      <c r="Q356" s="184">
        <v>0</v>
      </c>
      <c r="R356" s="184">
        <f>Q356*H356</f>
        <v>0</v>
      </c>
      <c r="S356" s="184">
        <v>0</v>
      </c>
      <c r="T356" s="185">
        <f>S356*H356</f>
        <v>0</v>
      </c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R356" s="186" t="s">
        <v>245</v>
      </c>
      <c r="AT356" s="186" t="s">
        <v>127</v>
      </c>
      <c r="AU356" s="186" t="s">
        <v>81</v>
      </c>
      <c r="AY356" s="19" t="s">
        <v>125</v>
      </c>
      <c r="BE356" s="187">
        <f>IF(N356="základní",J356,0)</f>
        <v>0</v>
      </c>
      <c r="BF356" s="187">
        <f>IF(N356="snížená",J356,0)</f>
        <v>0</v>
      </c>
      <c r="BG356" s="187">
        <f>IF(N356="zákl. přenesená",J356,0)</f>
        <v>0</v>
      </c>
      <c r="BH356" s="187">
        <f>IF(N356="sníž. přenesená",J356,0)</f>
        <v>0</v>
      </c>
      <c r="BI356" s="187">
        <f>IF(N356="nulová",J356,0)</f>
        <v>0</v>
      </c>
      <c r="BJ356" s="19" t="s">
        <v>77</v>
      </c>
      <c r="BK356" s="187">
        <f>ROUND(I356*H356,2)</f>
        <v>0</v>
      </c>
      <c r="BL356" s="19" t="s">
        <v>245</v>
      </c>
      <c r="BM356" s="186" t="s">
        <v>572</v>
      </c>
    </row>
    <row r="357" spans="1:65" s="12" customFormat="1" ht="25.9" customHeight="1">
      <c r="B357" s="159"/>
      <c r="C357" s="160"/>
      <c r="D357" s="161" t="s">
        <v>71</v>
      </c>
      <c r="E357" s="162" t="s">
        <v>219</v>
      </c>
      <c r="F357" s="162" t="s">
        <v>573</v>
      </c>
      <c r="G357" s="160"/>
      <c r="H357" s="160"/>
      <c r="I357" s="163"/>
      <c r="J357" s="164">
        <f>BK357</f>
        <v>0</v>
      </c>
      <c r="K357" s="160"/>
      <c r="L357" s="165"/>
      <c r="M357" s="166"/>
      <c r="N357" s="167"/>
      <c r="O357" s="167"/>
      <c r="P357" s="168">
        <f>P358+P360</f>
        <v>0</v>
      </c>
      <c r="Q357" s="167"/>
      <c r="R357" s="168">
        <f>R358+R360</f>
        <v>4.8999999999999998E-4</v>
      </c>
      <c r="S357" s="167"/>
      <c r="T357" s="169">
        <f>T358+T360</f>
        <v>0</v>
      </c>
      <c r="AR357" s="170" t="s">
        <v>140</v>
      </c>
      <c r="AT357" s="171" t="s">
        <v>71</v>
      </c>
      <c r="AU357" s="171" t="s">
        <v>72</v>
      </c>
      <c r="AY357" s="170" t="s">
        <v>125</v>
      </c>
      <c r="BK357" s="172">
        <f>BK358+BK360</f>
        <v>0</v>
      </c>
    </row>
    <row r="358" spans="1:65" s="12" customFormat="1" ht="22.9" customHeight="1">
      <c r="B358" s="159"/>
      <c r="C358" s="160"/>
      <c r="D358" s="161" t="s">
        <v>71</v>
      </c>
      <c r="E358" s="173" t="s">
        <v>574</v>
      </c>
      <c r="F358" s="173" t="s">
        <v>575</v>
      </c>
      <c r="G358" s="160"/>
      <c r="H358" s="160"/>
      <c r="I358" s="163"/>
      <c r="J358" s="174">
        <f>BK358</f>
        <v>0</v>
      </c>
      <c r="K358" s="160"/>
      <c r="L358" s="165"/>
      <c r="M358" s="166"/>
      <c r="N358" s="167"/>
      <c r="O358" s="167"/>
      <c r="P358" s="168">
        <f>P359</f>
        <v>0</v>
      </c>
      <c r="Q358" s="167"/>
      <c r="R358" s="168">
        <f>R359</f>
        <v>0</v>
      </c>
      <c r="S358" s="167"/>
      <c r="T358" s="169">
        <f>T359</f>
        <v>0</v>
      </c>
      <c r="AR358" s="170" t="s">
        <v>140</v>
      </c>
      <c r="AT358" s="171" t="s">
        <v>71</v>
      </c>
      <c r="AU358" s="171" t="s">
        <v>77</v>
      </c>
      <c r="AY358" s="170" t="s">
        <v>125</v>
      </c>
      <c r="BK358" s="172">
        <f>BK359</f>
        <v>0</v>
      </c>
    </row>
    <row r="359" spans="1:65" s="2" customFormat="1" ht="16.5" customHeight="1">
      <c r="A359" s="36"/>
      <c r="B359" s="37"/>
      <c r="C359" s="175" t="s">
        <v>576</v>
      </c>
      <c r="D359" s="175" t="s">
        <v>127</v>
      </c>
      <c r="E359" s="176" t="s">
        <v>577</v>
      </c>
      <c r="F359" s="177" t="s">
        <v>578</v>
      </c>
      <c r="G359" s="178" t="s">
        <v>546</v>
      </c>
      <c r="H359" s="179">
        <v>1</v>
      </c>
      <c r="I359" s="180"/>
      <c r="J359" s="181">
        <f>ROUND(I359*H359,2)</f>
        <v>0</v>
      </c>
      <c r="K359" s="177" t="s">
        <v>19</v>
      </c>
      <c r="L359" s="41"/>
      <c r="M359" s="182" t="s">
        <v>19</v>
      </c>
      <c r="N359" s="183" t="s">
        <v>43</v>
      </c>
      <c r="O359" s="66"/>
      <c r="P359" s="184">
        <f>O359*H359</f>
        <v>0</v>
      </c>
      <c r="Q359" s="184">
        <v>0</v>
      </c>
      <c r="R359" s="184">
        <f>Q359*H359</f>
        <v>0</v>
      </c>
      <c r="S359" s="184">
        <v>0</v>
      </c>
      <c r="T359" s="185">
        <f>S359*H359</f>
        <v>0</v>
      </c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R359" s="186" t="s">
        <v>502</v>
      </c>
      <c r="AT359" s="186" t="s">
        <v>127</v>
      </c>
      <c r="AU359" s="186" t="s">
        <v>81</v>
      </c>
      <c r="AY359" s="19" t="s">
        <v>125</v>
      </c>
      <c r="BE359" s="187">
        <f>IF(N359="základní",J359,0)</f>
        <v>0</v>
      </c>
      <c r="BF359" s="187">
        <f>IF(N359="snížená",J359,0)</f>
        <v>0</v>
      </c>
      <c r="BG359" s="187">
        <f>IF(N359="zákl. přenesená",J359,0)</f>
        <v>0</v>
      </c>
      <c r="BH359" s="187">
        <f>IF(N359="sníž. přenesená",J359,0)</f>
        <v>0</v>
      </c>
      <c r="BI359" s="187">
        <f>IF(N359="nulová",J359,0)</f>
        <v>0</v>
      </c>
      <c r="BJ359" s="19" t="s">
        <v>77</v>
      </c>
      <c r="BK359" s="187">
        <f>ROUND(I359*H359,2)</f>
        <v>0</v>
      </c>
      <c r="BL359" s="19" t="s">
        <v>502</v>
      </c>
      <c r="BM359" s="186" t="s">
        <v>579</v>
      </c>
    </row>
    <row r="360" spans="1:65" s="12" customFormat="1" ht="22.9" customHeight="1">
      <c r="B360" s="159"/>
      <c r="C360" s="160"/>
      <c r="D360" s="161" t="s">
        <v>71</v>
      </c>
      <c r="E360" s="173" t="s">
        <v>580</v>
      </c>
      <c r="F360" s="173" t="s">
        <v>581</v>
      </c>
      <c r="G360" s="160"/>
      <c r="H360" s="160"/>
      <c r="I360" s="163"/>
      <c r="J360" s="174">
        <f>BK360</f>
        <v>0</v>
      </c>
      <c r="K360" s="160"/>
      <c r="L360" s="165"/>
      <c r="M360" s="166"/>
      <c r="N360" s="167"/>
      <c r="O360" s="167"/>
      <c r="P360" s="168">
        <f>SUM(P361:P363)</f>
        <v>0</v>
      </c>
      <c r="Q360" s="167"/>
      <c r="R360" s="168">
        <f>SUM(R361:R363)</f>
        <v>4.8999999999999998E-4</v>
      </c>
      <c r="S360" s="167"/>
      <c r="T360" s="169">
        <f>SUM(T361:T363)</f>
        <v>0</v>
      </c>
      <c r="AR360" s="170" t="s">
        <v>140</v>
      </c>
      <c r="AT360" s="171" t="s">
        <v>71</v>
      </c>
      <c r="AU360" s="171" t="s">
        <v>77</v>
      </c>
      <c r="AY360" s="170" t="s">
        <v>125</v>
      </c>
      <c r="BK360" s="172">
        <f>SUM(BK361:BK363)</f>
        <v>0</v>
      </c>
    </row>
    <row r="361" spans="1:65" s="2" customFormat="1" ht="21.75" customHeight="1">
      <c r="A361" s="36"/>
      <c r="B361" s="37"/>
      <c r="C361" s="175" t="s">
        <v>582</v>
      </c>
      <c r="D361" s="175" t="s">
        <v>127</v>
      </c>
      <c r="E361" s="176" t="s">
        <v>583</v>
      </c>
      <c r="F361" s="177" t="s">
        <v>584</v>
      </c>
      <c r="G361" s="178" t="s">
        <v>253</v>
      </c>
      <c r="H361" s="179">
        <v>1</v>
      </c>
      <c r="I361" s="180"/>
      <c r="J361" s="181">
        <f>ROUND(I361*H361,2)</f>
        <v>0</v>
      </c>
      <c r="K361" s="177" t="s">
        <v>19</v>
      </c>
      <c r="L361" s="41"/>
      <c r="M361" s="182" t="s">
        <v>19</v>
      </c>
      <c r="N361" s="183" t="s">
        <v>43</v>
      </c>
      <c r="O361" s="66"/>
      <c r="P361" s="184">
        <f>O361*H361</f>
        <v>0</v>
      </c>
      <c r="Q361" s="184">
        <v>4.8999999999999998E-4</v>
      </c>
      <c r="R361" s="184">
        <f>Q361*H361</f>
        <v>4.8999999999999998E-4</v>
      </c>
      <c r="S361" s="184">
        <v>0</v>
      </c>
      <c r="T361" s="185">
        <f>S361*H361</f>
        <v>0</v>
      </c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R361" s="186" t="s">
        <v>502</v>
      </c>
      <c r="AT361" s="186" t="s">
        <v>127</v>
      </c>
      <c r="AU361" s="186" t="s">
        <v>81</v>
      </c>
      <c r="AY361" s="19" t="s">
        <v>125</v>
      </c>
      <c r="BE361" s="187">
        <f>IF(N361="základní",J361,0)</f>
        <v>0</v>
      </c>
      <c r="BF361" s="187">
        <f>IF(N361="snížená",J361,0)</f>
        <v>0</v>
      </c>
      <c r="BG361" s="187">
        <f>IF(N361="zákl. přenesená",J361,0)</f>
        <v>0</v>
      </c>
      <c r="BH361" s="187">
        <f>IF(N361="sníž. přenesená",J361,0)</f>
        <v>0</v>
      </c>
      <c r="BI361" s="187">
        <f>IF(N361="nulová",J361,0)</f>
        <v>0</v>
      </c>
      <c r="BJ361" s="19" t="s">
        <v>77</v>
      </c>
      <c r="BK361" s="187">
        <f>ROUND(I361*H361,2)</f>
        <v>0</v>
      </c>
      <c r="BL361" s="19" t="s">
        <v>502</v>
      </c>
      <c r="BM361" s="186" t="s">
        <v>585</v>
      </c>
    </row>
    <row r="362" spans="1:65" s="13" customFormat="1">
      <c r="B362" s="188"/>
      <c r="C362" s="189"/>
      <c r="D362" s="190" t="s">
        <v>134</v>
      </c>
      <c r="E362" s="191" t="s">
        <v>19</v>
      </c>
      <c r="F362" s="192" t="s">
        <v>586</v>
      </c>
      <c r="G362" s="189"/>
      <c r="H362" s="191" t="s">
        <v>19</v>
      </c>
      <c r="I362" s="193"/>
      <c r="J362" s="189"/>
      <c r="K362" s="189"/>
      <c r="L362" s="194"/>
      <c r="M362" s="195"/>
      <c r="N362" s="196"/>
      <c r="O362" s="196"/>
      <c r="P362" s="196"/>
      <c r="Q362" s="196"/>
      <c r="R362" s="196"/>
      <c r="S362" s="196"/>
      <c r="T362" s="197"/>
      <c r="AT362" s="198" t="s">
        <v>134</v>
      </c>
      <c r="AU362" s="198" t="s">
        <v>81</v>
      </c>
      <c r="AV362" s="13" t="s">
        <v>77</v>
      </c>
      <c r="AW362" s="13" t="s">
        <v>33</v>
      </c>
      <c r="AX362" s="13" t="s">
        <v>72</v>
      </c>
      <c r="AY362" s="198" t="s">
        <v>125</v>
      </c>
    </row>
    <row r="363" spans="1:65" s="14" customFormat="1">
      <c r="B363" s="199"/>
      <c r="C363" s="200"/>
      <c r="D363" s="190" t="s">
        <v>134</v>
      </c>
      <c r="E363" s="201" t="s">
        <v>19</v>
      </c>
      <c r="F363" s="202" t="s">
        <v>77</v>
      </c>
      <c r="G363" s="200"/>
      <c r="H363" s="203">
        <v>1</v>
      </c>
      <c r="I363" s="204"/>
      <c r="J363" s="200"/>
      <c r="K363" s="200"/>
      <c r="L363" s="205"/>
      <c r="M363" s="242"/>
      <c r="N363" s="243"/>
      <c r="O363" s="243"/>
      <c r="P363" s="243"/>
      <c r="Q363" s="243"/>
      <c r="R363" s="243"/>
      <c r="S363" s="243"/>
      <c r="T363" s="244"/>
      <c r="AT363" s="209" t="s">
        <v>134</v>
      </c>
      <c r="AU363" s="209" t="s">
        <v>81</v>
      </c>
      <c r="AV363" s="14" t="s">
        <v>81</v>
      </c>
      <c r="AW363" s="14" t="s">
        <v>33</v>
      </c>
      <c r="AX363" s="14" t="s">
        <v>77</v>
      </c>
      <c r="AY363" s="209" t="s">
        <v>125</v>
      </c>
    </row>
    <row r="364" spans="1:65" s="2" customFormat="1" ht="6.95" customHeight="1">
      <c r="A364" s="36"/>
      <c r="B364" s="49"/>
      <c r="C364" s="50"/>
      <c r="D364" s="50"/>
      <c r="E364" s="50"/>
      <c r="F364" s="50"/>
      <c r="G364" s="50"/>
      <c r="H364" s="50"/>
      <c r="I364" s="50"/>
      <c r="J364" s="50"/>
      <c r="K364" s="50"/>
      <c r="L364" s="41"/>
      <c r="M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</row>
  </sheetData>
  <sheetProtection algorithmName="SHA-512" hashValue="hcCWSQj04nqwJqT+xPC9m+XrCUQYuIXPPe5ll2fgyuSs6+LaDBlVAqRSZkySFunImUoyRlxtTOVkr9BppGJ/9g==" saltValue="GE9LnKrEW7Fympf5WV98Y4QIg0sjz1SgTHdVoqHyo4GGZP8KhljwJ/VCA3LNRdbMkkROb57M/Z8T0u+5J5K23A==" spinCount="100000" sheet="1" objects="1" scenarios="1" formatColumns="0" formatRows="0" autoFilter="0"/>
  <autoFilter ref="C96:K363"/>
  <mergeCells count="9">
    <mergeCell ref="E50:H50"/>
    <mergeCell ref="E87:H87"/>
    <mergeCell ref="E89:H89"/>
    <mergeCell ref="L2:V2"/>
    <mergeCell ref="E7:H7"/>
    <mergeCell ref="E9:H9"/>
    <mergeCell ref="E18:H18"/>
    <mergeCell ref="E27:H27"/>
    <mergeCell ref="E48:H48"/>
  </mergeCells>
  <pageMargins left="0.39370078740157483" right="0.39370078740157483" top="0.39370078740157483" bottom="0.39370078740157483" header="0" footer="0"/>
  <pageSetup paperSize="9" scale="58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8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9" t="s">
        <v>84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81</v>
      </c>
    </row>
    <row r="4" spans="1:46" s="1" customFormat="1" ht="24.95" customHeight="1">
      <c r="B4" s="22"/>
      <c r="D4" s="105" t="s">
        <v>85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4" t="str">
        <f>'Rekapitulace stavby'!K6</f>
        <v>Vrtaná studna pro posílení zdroje vody pro obec Kostomlaty pod Milešovkou</v>
      </c>
      <c r="F7" s="375"/>
      <c r="G7" s="375"/>
      <c r="H7" s="375"/>
      <c r="L7" s="22"/>
    </row>
    <row r="8" spans="1:46" s="2" customFormat="1" ht="12" customHeight="1">
      <c r="A8" s="36"/>
      <c r="B8" s="41"/>
      <c r="C8" s="36"/>
      <c r="D8" s="107" t="s">
        <v>86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6" t="s">
        <v>587</v>
      </c>
      <c r="F9" s="377"/>
      <c r="G9" s="377"/>
      <c r="H9" s="377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25. 2. 2021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8" t="str">
        <f>'Rekapitulace stavby'!E14</f>
        <v>Vyplň údaj</v>
      </c>
      <c r="F18" s="379"/>
      <c r="G18" s="379"/>
      <c r="H18" s="379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32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34</v>
      </c>
      <c r="E23" s="36"/>
      <c r="F23" s="36"/>
      <c r="G23" s="36"/>
      <c r="H23" s="36"/>
      <c r="I23" s="107" t="s">
        <v>26</v>
      </c>
      <c r="J23" s="109" t="s">
        <v>19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35</v>
      </c>
      <c r="F24" s="36"/>
      <c r="G24" s="36"/>
      <c r="H24" s="36"/>
      <c r="I24" s="107" t="s">
        <v>28</v>
      </c>
      <c r="J24" s="109" t="s">
        <v>19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36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0" t="s">
        <v>19</v>
      </c>
      <c r="F27" s="380"/>
      <c r="G27" s="380"/>
      <c r="H27" s="380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38</v>
      </c>
      <c r="E30" s="36"/>
      <c r="F30" s="36"/>
      <c r="G30" s="36"/>
      <c r="H30" s="36"/>
      <c r="I30" s="36"/>
      <c r="J30" s="116">
        <f>ROUND(J82,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40</v>
      </c>
      <c r="G32" s="36"/>
      <c r="H32" s="36"/>
      <c r="I32" s="117" t="s">
        <v>39</v>
      </c>
      <c r="J32" s="117" t="s">
        <v>41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42</v>
      </c>
      <c r="E33" s="107" t="s">
        <v>43</v>
      </c>
      <c r="F33" s="119">
        <f>ROUND((SUM(BE82:BE87)),  2)</f>
        <v>0</v>
      </c>
      <c r="G33" s="36"/>
      <c r="H33" s="36"/>
      <c r="I33" s="120">
        <v>0.21</v>
      </c>
      <c r="J33" s="119">
        <f>ROUND(((SUM(BE82:BE87))*I33),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44</v>
      </c>
      <c r="F34" s="119">
        <f>ROUND((SUM(BF82:BF87)),  2)</f>
        <v>0</v>
      </c>
      <c r="G34" s="36"/>
      <c r="H34" s="36"/>
      <c r="I34" s="120">
        <v>0.15</v>
      </c>
      <c r="J34" s="119">
        <f>ROUND(((SUM(BF82:BF87))*I34),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45</v>
      </c>
      <c r="F35" s="119">
        <f>ROUND((SUM(BG82:BG87)),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46</v>
      </c>
      <c r="F36" s="119">
        <f>ROUND((SUM(BH82:BH87)),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47</v>
      </c>
      <c r="F37" s="119">
        <f>ROUND((SUM(BI82:BI87)),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48</v>
      </c>
      <c r="E39" s="123"/>
      <c r="F39" s="123"/>
      <c r="G39" s="124" t="s">
        <v>49</v>
      </c>
      <c r="H39" s="125" t="s">
        <v>50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88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2" t="str">
        <f>E7</f>
        <v>Vrtaná studna pro posílení zdroje vody pro obec Kostomlaty pod Milešovkou</v>
      </c>
      <c r="F48" s="373"/>
      <c r="G48" s="373"/>
      <c r="H48" s="373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9" t="str">
        <f>E9</f>
        <v>2 - Vedlejší a ostatní náklady</v>
      </c>
      <c r="F50" s="371"/>
      <c r="G50" s="371"/>
      <c r="H50" s="371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Kostomlaty pod Milešovkou</v>
      </c>
      <c r="G52" s="38"/>
      <c r="H52" s="38"/>
      <c r="I52" s="31" t="s">
        <v>23</v>
      </c>
      <c r="J52" s="61" t="str">
        <f>IF(J12="","",J12)</f>
        <v>25. 2. 2021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Obec Kostomlaty pod Milešovkou</v>
      </c>
      <c r="G54" s="38"/>
      <c r="H54" s="38"/>
      <c r="I54" s="31" t="s">
        <v>31</v>
      </c>
      <c r="J54" s="34" t="str">
        <f>E21</f>
        <v>Vladimír Drvota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>Ing. Libuše Zíková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89</v>
      </c>
      <c r="D57" s="133"/>
      <c r="E57" s="133"/>
      <c r="F57" s="133"/>
      <c r="G57" s="133"/>
      <c r="H57" s="133"/>
      <c r="I57" s="133"/>
      <c r="J57" s="134" t="s">
        <v>90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70</v>
      </c>
      <c r="D59" s="38"/>
      <c r="E59" s="38"/>
      <c r="F59" s="38"/>
      <c r="G59" s="38"/>
      <c r="H59" s="38"/>
      <c r="I59" s="38"/>
      <c r="J59" s="79">
        <f>J82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91</v>
      </c>
    </row>
    <row r="60" spans="1:47" s="9" customFormat="1" ht="24.95" customHeight="1">
      <c r="B60" s="136"/>
      <c r="C60" s="137"/>
      <c r="D60" s="138" t="s">
        <v>588</v>
      </c>
      <c r="E60" s="139"/>
      <c r="F60" s="139"/>
      <c r="G60" s="139"/>
      <c r="H60" s="139"/>
      <c r="I60" s="139"/>
      <c r="J60" s="140">
        <f>J83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589</v>
      </c>
      <c r="E61" s="145"/>
      <c r="F61" s="145"/>
      <c r="G61" s="145"/>
      <c r="H61" s="145"/>
      <c r="I61" s="145"/>
      <c r="J61" s="146">
        <f>J84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590</v>
      </c>
      <c r="E62" s="145"/>
      <c r="F62" s="145"/>
      <c r="G62" s="145"/>
      <c r="H62" s="145"/>
      <c r="I62" s="145"/>
      <c r="J62" s="146">
        <f>J86</f>
        <v>0</v>
      </c>
      <c r="K62" s="143"/>
      <c r="L62" s="147"/>
    </row>
    <row r="63" spans="1:47" s="2" customFormat="1" ht="21.75" customHeight="1">
      <c r="A63" s="36"/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108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47" s="2" customFormat="1" ht="6.95" customHeight="1">
      <c r="A64" s="36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8" spans="1:31" s="2" customFormat="1" ht="6.95" customHeight="1">
      <c r="A68" s="36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24.95" customHeight="1">
      <c r="A69" s="36"/>
      <c r="B69" s="37"/>
      <c r="C69" s="25" t="s">
        <v>110</v>
      </c>
      <c r="D69" s="38"/>
      <c r="E69" s="38"/>
      <c r="F69" s="38"/>
      <c r="G69" s="38"/>
      <c r="H69" s="38"/>
      <c r="I69" s="38"/>
      <c r="J69" s="38"/>
      <c r="K69" s="38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6.95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12" customHeight="1">
      <c r="A71" s="36"/>
      <c r="B71" s="37"/>
      <c r="C71" s="31" t="s">
        <v>16</v>
      </c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6.5" customHeight="1">
      <c r="A72" s="36"/>
      <c r="B72" s="37"/>
      <c r="C72" s="38"/>
      <c r="D72" s="38"/>
      <c r="E72" s="372" t="str">
        <f>E7</f>
        <v>Vrtaná studna pro posílení zdroje vody pro obec Kostomlaty pod Milešovkou</v>
      </c>
      <c r="F72" s="373"/>
      <c r="G72" s="373"/>
      <c r="H72" s="373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86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369" t="str">
        <f>E9</f>
        <v>2 - Vedlejší a ostatní náklady</v>
      </c>
      <c r="F74" s="371"/>
      <c r="G74" s="371"/>
      <c r="H74" s="371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21</v>
      </c>
      <c r="D76" s="38"/>
      <c r="E76" s="38"/>
      <c r="F76" s="29" t="str">
        <f>F12</f>
        <v>Kostomlaty pod Milešovkou</v>
      </c>
      <c r="G76" s="38"/>
      <c r="H76" s="38"/>
      <c r="I76" s="31" t="s">
        <v>23</v>
      </c>
      <c r="J76" s="61" t="str">
        <f>IF(J12="","",J12)</f>
        <v>25. 2. 2021</v>
      </c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5.2" customHeight="1">
      <c r="A78" s="36"/>
      <c r="B78" s="37"/>
      <c r="C78" s="31" t="s">
        <v>25</v>
      </c>
      <c r="D78" s="38"/>
      <c r="E78" s="38"/>
      <c r="F78" s="29" t="str">
        <f>E15</f>
        <v>Obec Kostomlaty pod Milešovkou</v>
      </c>
      <c r="G78" s="38"/>
      <c r="H78" s="38"/>
      <c r="I78" s="31" t="s">
        <v>31</v>
      </c>
      <c r="J78" s="34" t="str">
        <f>E21</f>
        <v>Vladimír Drvota</v>
      </c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2" customHeight="1">
      <c r="A79" s="36"/>
      <c r="B79" s="37"/>
      <c r="C79" s="31" t="s">
        <v>29</v>
      </c>
      <c r="D79" s="38"/>
      <c r="E79" s="38"/>
      <c r="F79" s="29" t="str">
        <f>IF(E18="","",E18)</f>
        <v>Vyplň údaj</v>
      </c>
      <c r="G79" s="38"/>
      <c r="H79" s="38"/>
      <c r="I79" s="31" t="s">
        <v>34</v>
      </c>
      <c r="J79" s="34" t="str">
        <f>E24</f>
        <v>Ing. Libuše Zíková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0.3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11" customFormat="1" ht="29.25" customHeight="1">
      <c r="A81" s="148"/>
      <c r="B81" s="149"/>
      <c r="C81" s="150" t="s">
        <v>111</v>
      </c>
      <c r="D81" s="151" t="s">
        <v>57</v>
      </c>
      <c r="E81" s="151" t="s">
        <v>53</v>
      </c>
      <c r="F81" s="151" t="s">
        <v>54</v>
      </c>
      <c r="G81" s="151" t="s">
        <v>112</v>
      </c>
      <c r="H81" s="151" t="s">
        <v>113</v>
      </c>
      <c r="I81" s="151" t="s">
        <v>114</v>
      </c>
      <c r="J81" s="151" t="s">
        <v>90</v>
      </c>
      <c r="K81" s="152" t="s">
        <v>115</v>
      </c>
      <c r="L81" s="153"/>
      <c r="M81" s="70" t="s">
        <v>19</v>
      </c>
      <c r="N81" s="71" t="s">
        <v>42</v>
      </c>
      <c r="O81" s="71" t="s">
        <v>116</v>
      </c>
      <c r="P81" s="71" t="s">
        <v>117</v>
      </c>
      <c r="Q81" s="71" t="s">
        <v>118</v>
      </c>
      <c r="R81" s="71" t="s">
        <v>119</v>
      </c>
      <c r="S81" s="71" t="s">
        <v>120</v>
      </c>
      <c r="T81" s="72" t="s">
        <v>121</v>
      </c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</row>
    <row r="82" spans="1:65" s="2" customFormat="1" ht="22.9" customHeight="1">
      <c r="A82" s="36"/>
      <c r="B82" s="37"/>
      <c r="C82" s="77" t="s">
        <v>122</v>
      </c>
      <c r="D82" s="38"/>
      <c r="E82" s="38"/>
      <c r="F82" s="38"/>
      <c r="G82" s="38"/>
      <c r="H82" s="38"/>
      <c r="I82" s="38"/>
      <c r="J82" s="154">
        <f>BK82</f>
        <v>0</v>
      </c>
      <c r="K82" s="38"/>
      <c r="L82" s="41"/>
      <c r="M82" s="73"/>
      <c r="N82" s="155"/>
      <c r="O82" s="74"/>
      <c r="P82" s="156">
        <f>P83</f>
        <v>0</v>
      </c>
      <c r="Q82" s="74"/>
      <c r="R82" s="156">
        <f>R83</f>
        <v>0</v>
      </c>
      <c r="S82" s="74"/>
      <c r="T82" s="157">
        <f>T83</f>
        <v>0</v>
      </c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T82" s="19" t="s">
        <v>71</v>
      </c>
      <c r="AU82" s="19" t="s">
        <v>91</v>
      </c>
      <c r="BK82" s="158">
        <f>BK83</f>
        <v>0</v>
      </c>
    </row>
    <row r="83" spans="1:65" s="12" customFormat="1" ht="25.9" customHeight="1">
      <c r="B83" s="159"/>
      <c r="C83" s="160"/>
      <c r="D83" s="161" t="s">
        <v>71</v>
      </c>
      <c r="E83" s="162" t="s">
        <v>591</v>
      </c>
      <c r="F83" s="162" t="s">
        <v>592</v>
      </c>
      <c r="G83" s="160"/>
      <c r="H83" s="160"/>
      <c r="I83" s="163"/>
      <c r="J83" s="164">
        <f>BK83</f>
        <v>0</v>
      </c>
      <c r="K83" s="160"/>
      <c r="L83" s="165"/>
      <c r="M83" s="166"/>
      <c r="N83" s="167"/>
      <c r="O83" s="167"/>
      <c r="P83" s="168">
        <f>P84+P86</f>
        <v>0</v>
      </c>
      <c r="Q83" s="167"/>
      <c r="R83" s="168">
        <f>R84+R86</f>
        <v>0</v>
      </c>
      <c r="S83" s="167"/>
      <c r="T83" s="169">
        <f>T84+T86</f>
        <v>0</v>
      </c>
      <c r="AR83" s="170" t="s">
        <v>157</v>
      </c>
      <c r="AT83" s="171" t="s">
        <v>71</v>
      </c>
      <c r="AU83" s="171" t="s">
        <v>72</v>
      </c>
      <c r="AY83" s="170" t="s">
        <v>125</v>
      </c>
      <c r="BK83" s="172">
        <f>BK84+BK86</f>
        <v>0</v>
      </c>
    </row>
    <row r="84" spans="1:65" s="12" customFormat="1" ht="22.9" customHeight="1">
      <c r="B84" s="159"/>
      <c r="C84" s="160"/>
      <c r="D84" s="161" t="s">
        <v>71</v>
      </c>
      <c r="E84" s="173" t="s">
        <v>593</v>
      </c>
      <c r="F84" s="173" t="s">
        <v>594</v>
      </c>
      <c r="G84" s="160"/>
      <c r="H84" s="160"/>
      <c r="I84" s="163"/>
      <c r="J84" s="174">
        <f>BK84</f>
        <v>0</v>
      </c>
      <c r="K84" s="160"/>
      <c r="L84" s="165"/>
      <c r="M84" s="166"/>
      <c r="N84" s="167"/>
      <c r="O84" s="167"/>
      <c r="P84" s="168">
        <f>P85</f>
        <v>0</v>
      </c>
      <c r="Q84" s="167"/>
      <c r="R84" s="168">
        <f>R85</f>
        <v>0</v>
      </c>
      <c r="S84" s="167"/>
      <c r="T84" s="169">
        <f>T85</f>
        <v>0</v>
      </c>
      <c r="AR84" s="170" t="s">
        <v>157</v>
      </c>
      <c r="AT84" s="171" t="s">
        <v>71</v>
      </c>
      <c r="AU84" s="171" t="s">
        <v>77</v>
      </c>
      <c r="AY84" s="170" t="s">
        <v>125</v>
      </c>
      <c r="BK84" s="172">
        <f>BK85</f>
        <v>0</v>
      </c>
    </row>
    <row r="85" spans="1:65" s="2" customFormat="1" ht="16.5" customHeight="1">
      <c r="A85" s="36"/>
      <c r="B85" s="37"/>
      <c r="C85" s="175" t="s">
        <v>77</v>
      </c>
      <c r="D85" s="175" t="s">
        <v>127</v>
      </c>
      <c r="E85" s="176" t="s">
        <v>595</v>
      </c>
      <c r="F85" s="177" t="s">
        <v>596</v>
      </c>
      <c r="G85" s="178" t="s">
        <v>597</v>
      </c>
      <c r="H85" s="179">
        <v>1</v>
      </c>
      <c r="I85" s="180"/>
      <c r="J85" s="181">
        <f>ROUND(I85*H85,2)</f>
        <v>0</v>
      </c>
      <c r="K85" s="177" t="s">
        <v>131</v>
      </c>
      <c r="L85" s="41"/>
      <c r="M85" s="182" t="s">
        <v>19</v>
      </c>
      <c r="N85" s="183" t="s">
        <v>43</v>
      </c>
      <c r="O85" s="66"/>
      <c r="P85" s="184">
        <f>O85*H85</f>
        <v>0</v>
      </c>
      <c r="Q85" s="184">
        <v>0</v>
      </c>
      <c r="R85" s="184">
        <f>Q85*H85</f>
        <v>0</v>
      </c>
      <c r="S85" s="184">
        <v>0</v>
      </c>
      <c r="T85" s="185">
        <f>S85*H85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186" t="s">
        <v>598</v>
      </c>
      <c r="AT85" s="186" t="s">
        <v>127</v>
      </c>
      <c r="AU85" s="186" t="s">
        <v>81</v>
      </c>
      <c r="AY85" s="19" t="s">
        <v>125</v>
      </c>
      <c r="BE85" s="187">
        <f>IF(N85="základní",J85,0)</f>
        <v>0</v>
      </c>
      <c r="BF85" s="187">
        <f>IF(N85="snížená",J85,0)</f>
        <v>0</v>
      </c>
      <c r="BG85" s="187">
        <f>IF(N85="zákl. přenesená",J85,0)</f>
        <v>0</v>
      </c>
      <c r="BH85" s="187">
        <f>IF(N85="sníž. přenesená",J85,0)</f>
        <v>0</v>
      </c>
      <c r="BI85" s="187">
        <f>IF(N85="nulová",J85,0)</f>
        <v>0</v>
      </c>
      <c r="BJ85" s="19" t="s">
        <v>77</v>
      </c>
      <c r="BK85" s="187">
        <f>ROUND(I85*H85,2)</f>
        <v>0</v>
      </c>
      <c r="BL85" s="19" t="s">
        <v>598</v>
      </c>
      <c r="BM85" s="186" t="s">
        <v>599</v>
      </c>
    </row>
    <row r="86" spans="1:65" s="12" customFormat="1" ht="22.9" customHeight="1">
      <c r="B86" s="159"/>
      <c r="C86" s="160"/>
      <c r="D86" s="161" t="s">
        <v>71</v>
      </c>
      <c r="E86" s="173" t="s">
        <v>600</v>
      </c>
      <c r="F86" s="173" t="s">
        <v>601</v>
      </c>
      <c r="G86" s="160"/>
      <c r="H86" s="160"/>
      <c r="I86" s="163"/>
      <c r="J86" s="174">
        <f>BK86</f>
        <v>0</v>
      </c>
      <c r="K86" s="160"/>
      <c r="L86" s="165"/>
      <c r="M86" s="166"/>
      <c r="N86" s="167"/>
      <c r="O86" s="167"/>
      <c r="P86" s="168">
        <f>P87</f>
        <v>0</v>
      </c>
      <c r="Q86" s="167"/>
      <c r="R86" s="168">
        <f>R87</f>
        <v>0</v>
      </c>
      <c r="S86" s="167"/>
      <c r="T86" s="169">
        <f>T87</f>
        <v>0</v>
      </c>
      <c r="AR86" s="170" t="s">
        <v>157</v>
      </c>
      <c r="AT86" s="171" t="s">
        <v>71</v>
      </c>
      <c r="AU86" s="171" t="s">
        <v>77</v>
      </c>
      <c r="AY86" s="170" t="s">
        <v>125</v>
      </c>
      <c r="BK86" s="172">
        <f>BK87</f>
        <v>0</v>
      </c>
    </row>
    <row r="87" spans="1:65" s="2" customFormat="1" ht="16.5" customHeight="1">
      <c r="A87" s="36"/>
      <c r="B87" s="37"/>
      <c r="C87" s="175" t="s">
        <v>81</v>
      </c>
      <c r="D87" s="175" t="s">
        <v>127</v>
      </c>
      <c r="E87" s="176" t="s">
        <v>602</v>
      </c>
      <c r="F87" s="177" t="s">
        <v>601</v>
      </c>
      <c r="G87" s="178" t="s">
        <v>597</v>
      </c>
      <c r="H87" s="179">
        <v>1</v>
      </c>
      <c r="I87" s="180"/>
      <c r="J87" s="181">
        <f>ROUND(I87*H87,2)</f>
        <v>0</v>
      </c>
      <c r="K87" s="177" t="s">
        <v>131</v>
      </c>
      <c r="L87" s="41"/>
      <c r="M87" s="245" t="s">
        <v>19</v>
      </c>
      <c r="N87" s="246" t="s">
        <v>43</v>
      </c>
      <c r="O87" s="247"/>
      <c r="P87" s="248">
        <f>O87*H87</f>
        <v>0</v>
      </c>
      <c r="Q87" s="248">
        <v>0</v>
      </c>
      <c r="R87" s="248">
        <f>Q87*H87</f>
        <v>0</v>
      </c>
      <c r="S87" s="248">
        <v>0</v>
      </c>
      <c r="T87" s="249">
        <f>S87*H87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186" t="s">
        <v>598</v>
      </c>
      <c r="AT87" s="186" t="s">
        <v>127</v>
      </c>
      <c r="AU87" s="186" t="s">
        <v>81</v>
      </c>
      <c r="AY87" s="19" t="s">
        <v>125</v>
      </c>
      <c r="BE87" s="187">
        <f>IF(N87="základní",J87,0)</f>
        <v>0</v>
      </c>
      <c r="BF87" s="187">
        <f>IF(N87="snížená",J87,0)</f>
        <v>0</v>
      </c>
      <c r="BG87" s="187">
        <f>IF(N87="zákl. přenesená",J87,0)</f>
        <v>0</v>
      </c>
      <c r="BH87" s="187">
        <f>IF(N87="sníž. přenesená",J87,0)</f>
        <v>0</v>
      </c>
      <c r="BI87" s="187">
        <f>IF(N87="nulová",J87,0)</f>
        <v>0</v>
      </c>
      <c r="BJ87" s="19" t="s">
        <v>77</v>
      </c>
      <c r="BK87" s="187">
        <f>ROUND(I87*H87,2)</f>
        <v>0</v>
      </c>
      <c r="BL87" s="19" t="s">
        <v>598</v>
      </c>
      <c r="BM87" s="186" t="s">
        <v>603</v>
      </c>
    </row>
    <row r="88" spans="1:65" s="2" customFormat="1" ht="6.95" customHeight="1">
      <c r="A88" s="36"/>
      <c r="B88" s="49"/>
      <c r="C88" s="50"/>
      <c r="D88" s="50"/>
      <c r="E88" s="50"/>
      <c r="F88" s="50"/>
      <c r="G88" s="50"/>
      <c r="H88" s="50"/>
      <c r="I88" s="50"/>
      <c r="J88" s="50"/>
      <c r="K88" s="50"/>
      <c r="L88" s="41"/>
      <c r="M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</sheetData>
  <sheetProtection algorithmName="SHA-512" hashValue="FLJY2xq8e2vREDiwmSj3bPSQnQw3Yiuf+M8kqeWMIOPelFd9ReYKxe9ou2hJ+CXQ3/J7qvzCnWAf/5U3ARYkUw==" saltValue="4Cm8N+e4ml6QCSBB9q1vaw7TnmQS2ogdM3SdBKwPNlFB24ozdb7ZRfDShyCTPpRiVAQFNEmULY6XnFUIWCeolw==" spinCount="100000" sheet="1" objects="1" scenarios="1" formatColumns="0" formatRows="0" autoFilter="0"/>
  <autoFilter ref="C81:K87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0078740157483" right="0.39370078740157483" top="0.39370078740157483" bottom="0.39370078740157483" header="0" footer="0"/>
  <pageSetup paperSize="9" scale="58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250" customWidth="1"/>
    <col min="2" max="2" width="1.6640625" style="250" customWidth="1"/>
    <col min="3" max="4" width="5" style="250" customWidth="1"/>
    <col min="5" max="5" width="11.6640625" style="250" customWidth="1"/>
    <col min="6" max="6" width="9.1640625" style="250" customWidth="1"/>
    <col min="7" max="7" width="5" style="250" customWidth="1"/>
    <col min="8" max="8" width="77.83203125" style="250" customWidth="1"/>
    <col min="9" max="10" width="20" style="250" customWidth="1"/>
    <col min="11" max="11" width="1.6640625" style="250" customWidth="1"/>
  </cols>
  <sheetData>
    <row r="1" spans="2:11" s="1" customFormat="1" ht="37.5" customHeight="1"/>
    <row r="2" spans="2:11" s="1" customFormat="1" ht="7.5" customHeight="1">
      <c r="B2" s="251"/>
      <c r="C2" s="252"/>
      <c r="D2" s="252"/>
      <c r="E2" s="252"/>
      <c r="F2" s="252"/>
      <c r="G2" s="252"/>
      <c r="H2" s="252"/>
      <c r="I2" s="252"/>
      <c r="J2" s="252"/>
      <c r="K2" s="253"/>
    </row>
    <row r="3" spans="2:11" s="17" customFormat="1" ht="45" customHeight="1">
      <c r="B3" s="254"/>
      <c r="C3" s="382" t="s">
        <v>604</v>
      </c>
      <c r="D3" s="382"/>
      <c r="E3" s="382"/>
      <c r="F3" s="382"/>
      <c r="G3" s="382"/>
      <c r="H3" s="382"/>
      <c r="I3" s="382"/>
      <c r="J3" s="382"/>
      <c r="K3" s="255"/>
    </row>
    <row r="4" spans="2:11" s="1" customFormat="1" ht="25.5" customHeight="1">
      <c r="B4" s="256"/>
      <c r="C4" s="387" t="s">
        <v>605</v>
      </c>
      <c r="D4" s="387"/>
      <c r="E4" s="387"/>
      <c r="F4" s="387"/>
      <c r="G4" s="387"/>
      <c r="H4" s="387"/>
      <c r="I4" s="387"/>
      <c r="J4" s="387"/>
      <c r="K4" s="257"/>
    </row>
    <row r="5" spans="2:11" s="1" customFormat="1" ht="5.25" customHeight="1">
      <c r="B5" s="256"/>
      <c r="C5" s="258"/>
      <c r="D5" s="258"/>
      <c r="E5" s="258"/>
      <c r="F5" s="258"/>
      <c r="G5" s="258"/>
      <c r="H5" s="258"/>
      <c r="I5" s="258"/>
      <c r="J5" s="258"/>
      <c r="K5" s="257"/>
    </row>
    <row r="6" spans="2:11" s="1" customFormat="1" ht="15" customHeight="1">
      <c r="B6" s="256"/>
      <c r="C6" s="386" t="s">
        <v>606</v>
      </c>
      <c r="D6" s="386"/>
      <c r="E6" s="386"/>
      <c r="F6" s="386"/>
      <c r="G6" s="386"/>
      <c r="H6" s="386"/>
      <c r="I6" s="386"/>
      <c r="J6" s="386"/>
      <c r="K6" s="257"/>
    </row>
    <row r="7" spans="2:11" s="1" customFormat="1" ht="15" customHeight="1">
      <c r="B7" s="260"/>
      <c r="C7" s="386" t="s">
        <v>607</v>
      </c>
      <c r="D7" s="386"/>
      <c r="E7" s="386"/>
      <c r="F7" s="386"/>
      <c r="G7" s="386"/>
      <c r="H7" s="386"/>
      <c r="I7" s="386"/>
      <c r="J7" s="386"/>
      <c r="K7" s="257"/>
    </row>
    <row r="8" spans="2:11" s="1" customFormat="1" ht="12.75" customHeight="1">
      <c r="B8" s="260"/>
      <c r="C8" s="259"/>
      <c r="D8" s="259"/>
      <c r="E8" s="259"/>
      <c r="F8" s="259"/>
      <c r="G8" s="259"/>
      <c r="H8" s="259"/>
      <c r="I8" s="259"/>
      <c r="J8" s="259"/>
      <c r="K8" s="257"/>
    </row>
    <row r="9" spans="2:11" s="1" customFormat="1" ht="15" customHeight="1">
      <c r="B9" s="260"/>
      <c r="C9" s="386" t="s">
        <v>608</v>
      </c>
      <c r="D9" s="386"/>
      <c r="E9" s="386"/>
      <c r="F9" s="386"/>
      <c r="G9" s="386"/>
      <c r="H9" s="386"/>
      <c r="I9" s="386"/>
      <c r="J9" s="386"/>
      <c r="K9" s="257"/>
    </row>
    <row r="10" spans="2:11" s="1" customFormat="1" ht="15" customHeight="1">
      <c r="B10" s="260"/>
      <c r="C10" s="259"/>
      <c r="D10" s="386" t="s">
        <v>609</v>
      </c>
      <c r="E10" s="386"/>
      <c r="F10" s="386"/>
      <c r="G10" s="386"/>
      <c r="H10" s="386"/>
      <c r="I10" s="386"/>
      <c r="J10" s="386"/>
      <c r="K10" s="257"/>
    </row>
    <row r="11" spans="2:11" s="1" customFormat="1" ht="15" customHeight="1">
      <c r="B11" s="260"/>
      <c r="C11" s="261"/>
      <c r="D11" s="386" t="s">
        <v>610</v>
      </c>
      <c r="E11" s="386"/>
      <c r="F11" s="386"/>
      <c r="G11" s="386"/>
      <c r="H11" s="386"/>
      <c r="I11" s="386"/>
      <c r="J11" s="386"/>
      <c r="K11" s="257"/>
    </row>
    <row r="12" spans="2:11" s="1" customFormat="1" ht="15" customHeight="1">
      <c r="B12" s="260"/>
      <c r="C12" s="261"/>
      <c r="D12" s="259"/>
      <c r="E12" s="259"/>
      <c r="F12" s="259"/>
      <c r="G12" s="259"/>
      <c r="H12" s="259"/>
      <c r="I12" s="259"/>
      <c r="J12" s="259"/>
      <c r="K12" s="257"/>
    </row>
    <row r="13" spans="2:11" s="1" customFormat="1" ht="15" customHeight="1">
      <c r="B13" s="260"/>
      <c r="C13" s="261"/>
      <c r="D13" s="262" t="s">
        <v>611</v>
      </c>
      <c r="E13" s="259"/>
      <c r="F13" s="259"/>
      <c r="G13" s="259"/>
      <c r="H13" s="259"/>
      <c r="I13" s="259"/>
      <c r="J13" s="259"/>
      <c r="K13" s="257"/>
    </row>
    <row r="14" spans="2:11" s="1" customFormat="1" ht="12.75" customHeight="1">
      <c r="B14" s="260"/>
      <c r="C14" s="261"/>
      <c r="D14" s="261"/>
      <c r="E14" s="261"/>
      <c r="F14" s="261"/>
      <c r="G14" s="261"/>
      <c r="H14" s="261"/>
      <c r="I14" s="261"/>
      <c r="J14" s="261"/>
      <c r="K14" s="257"/>
    </row>
    <row r="15" spans="2:11" s="1" customFormat="1" ht="15" customHeight="1">
      <c r="B15" s="260"/>
      <c r="C15" s="261"/>
      <c r="D15" s="386" t="s">
        <v>612</v>
      </c>
      <c r="E15" s="386"/>
      <c r="F15" s="386"/>
      <c r="G15" s="386"/>
      <c r="H15" s="386"/>
      <c r="I15" s="386"/>
      <c r="J15" s="386"/>
      <c r="K15" s="257"/>
    </row>
    <row r="16" spans="2:11" s="1" customFormat="1" ht="15" customHeight="1">
      <c r="B16" s="260"/>
      <c r="C16" s="261"/>
      <c r="D16" s="386" t="s">
        <v>613</v>
      </c>
      <c r="E16" s="386"/>
      <c r="F16" s="386"/>
      <c r="G16" s="386"/>
      <c r="H16" s="386"/>
      <c r="I16" s="386"/>
      <c r="J16" s="386"/>
      <c r="K16" s="257"/>
    </row>
    <row r="17" spans="2:11" s="1" customFormat="1" ht="15" customHeight="1">
      <c r="B17" s="260"/>
      <c r="C17" s="261"/>
      <c r="D17" s="386" t="s">
        <v>614</v>
      </c>
      <c r="E17" s="386"/>
      <c r="F17" s="386"/>
      <c r="G17" s="386"/>
      <c r="H17" s="386"/>
      <c r="I17" s="386"/>
      <c r="J17" s="386"/>
      <c r="K17" s="257"/>
    </row>
    <row r="18" spans="2:11" s="1" customFormat="1" ht="15" customHeight="1">
      <c r="B18" s="260"/>
      <c r="C18" s="261"/>
      <c r="D18" s="261"/>
      <c r="E18" s="263" t="s">
        <v>79</v>
      </c>
      <c r="F18" s="386" t="s">
        <v>615</v>
      </c>
      <c r="G18" s="386"/>
      <c r="H18" s="386"/>
      <c r="I18" s="386"/>
      <c r="J18" s="386"/>
      <c r="K18" s="257"/>
    </row>
    <row r="19" spans="2:11" s="1" customFormat="1" ht="15" customHeight="1">
      <c r="B19" s="260"/>
      <c r="C19" s="261"/>
      <c r="D19" s="261"/>
      <c r="E19" s="263" t="s">
        <v>616</v>
      </c>
      <c r="F19" s="386" t="s">
        <v>617</v>
      </c>
      <c r="G19" s="386"/>
      <c r="H19" s="386"/>
      <c r="I19" s="386"/>
      <c r="J19" s="386"/>
      <c r="K19" s="257"/>
    </row>
    <row r="20" spans="2:11" s="1" customFormat="1" ht="15" customHeight="1">
      <c r="B20" s="260"/>
      <c r="C20" s="261"/>
      <c r="D20" s="261"/>
      <c r="E20" s="263" t="s">
        <v>618</v>
      </c>
      <c r="F20" s="386" t="s">
        <v>619</v>
      </c>
      <c r="G20" s="386"/>
      <c r="H20" s="386"/>
      <c r="I20" s="386"/>
      <c r="J20" s="386"/>
      <c r="K20" s="257"/>
    </row>
    <row r="21" spans="2:11" s="1" customFormat="1" ht="15" customHeight="1">
      <c r="B21" s="260"/>
      <c r="C21" s="261"/>
      <c r="D21" s="261"/>
      <c r="E21" s="263" t="s">
        <v>83</v>
      </c>
      <c r="F21" s="386" t="s">
        <v>82</v>
      </c>
      <c r="G21" s="386"/>
      <c r="H21" s="386"/>
      <c r="I21" s="386"/>
      <c r="J21" s="386"/>
      <c r="K21" s="257"/>
    </row>
    <row r="22" spans="2:11" s="1" customFormat="1" ht="15" customHeight="1">
      <c r="B22" s="260"/>
      <c r="C22" s="261"/>
      <c r="D22" s="261"/>
      <c r="E22" s="263" t="s">
        <v>620</v>
      </c>
      <c r="F22" s="386" t="s">
        <v>621</v>
      </c>
      <c r="G22" s="386"/>
      <c r="H22" s="386"/>
      <c r="I22" s="386"/>
      <c r="J22" s="386"/>
      <c r="K22" s="257"/>
    </row>
    <row r="23" spans="2:11" s="1" customFormat="1" ht="15" customHeight="1">
      <c r="B23" s="260"/>
      <c r="C23" s="261"/>
      <c r="D23" s="261"/>
      <c r="E23" s="263" t="s">
        <v>622</v>
      </c>
      <c r="F23" s="386" t="s">
        <v>623</v>
      </c>
      <c r="G23" s="386"/>
      <c r="H23" s="386"/>
      <c r="I23" s="386"/>
      <c r="J23" s="386"/>
      <c r="K23" s="257"/>
    </row>
    <row r="24" spans="2:11" s="1" customFormat="1" ht="12.75" customHeight="1">
      <c r="B24" s="260"/>
      <c r="C24" s="261"/>
      <c r="D24" s="261"/>
      <c r="E24" s="261"/>
      <c r="F24" s="261"/>
      <c r="G24" s="261"/>
      <c r="H24" s="261"/>
      <c r="I24" s="261"/>
      <c r="J24" s="261"/>
      <c r="K24" s="257"/>
    </row>
    <row r="25" spans="2:11" s="1" customFormat="1" ht="15" customHeight="1">
      <c r="B25" s="260"/>
      <c r="C25" s="386" t="s">
        <v>624</v>
      </c>
      <c r="D25" s="386"/>
      <c r="E25" s="386"/>
      <c r="F25" s="386"/>
      <c r="G25" s="386"/>
      <c r="H25" s="386"/>
      <c r="I25" s="386"/>
      <c r="J25" s="386"/>
      <c r="K25" s="257"/>
    </row>
    <row r="26" spans="2:11" s="1" customFormat="1" ht="15" customHeight="1">
      <c r="B26" s="260"/>
      <c r="C26" s="386" t="s">
        <v>625</v>
      </c>
      <c r="D26" s="386"/>
      <c r="E26" s="386"/>
      <c r="F26" s="386"/>
      <c r="G26" s="386"/>
      <c r="H26" s="386"/>
      <c r="I26" s="386"/>
      <c r="J26" s="386"/>
      <c r="K26" s="257"/>
    </row>
    <row r="27" spans="2:11" s="1" customFormat="1" ht="15" customHeight="1">
      <c r="B27" s="260"/>
      <c r="C27" s="259"/>
      <c r="D27" s="386" t="s">
        <v>626</v>
      </c>
      <c r="E27" s="386"/>
      <c r="F27" s="386"/>
      <c r="G27" s="386"/>
      <c r="H27" s="386"/>
      <c r="I27" s="386"/>
      <c r="J27" s="386"/>
      <c r="K27" s="257"/>
    </row>
    <row r="28" spans="2:11" s="1" customFormat="1" ht="15" customHeight="1">
      <c r="B28" s="260"/>
      <c r="C28" s="261"/>
      <c r="D28" s="386" t="s">
        <v>627</v>
      </c>
      <c r="E28" s="386"/>
      <c r="F28" s="386"/>
      <c r="G28" s="386"/>
      <c r="H28" s="386"/>
      <c r="I28" s="386"/>
      <c r="J28" s="386"/>
      <c r="K28" s="257"/>
    </row>
    <row r="29" spans="2:11" s="1" customFormat="1" ht="12.75" customHeight="1">
      <c r="B29" s="260"/>
      <c r="C29" s="261"/>
      <c r="D29" s="261"/>
      <c r="E29" s="261"/>
      <c r="F29" s="261"/>
      <c r="G29" s="261"/>
      <c r="H29" s="261"/>
      <c r="I29" s="261"/>
      <c r="J29" s="261"/>
      <c r="K29" s="257"/>
    </row>
    <row r="30" spans="2:11" s="1" customFormat="1" ht="15" customHeight="1">
      <c r="B30" s="260"/>
      <c r="C30" s="261"/>
      <c r="D30" s="386" t="s">
        <v>628</v>
      </c>
      <c r="E30" s="386"/>
      <c r="F30" s="386"/>
      <c r="G30" s="386"/>
      <c r="H30" s="386"/>
      <c r="I30" s="386"/>
      <c r="J30" s="386"/>
      <c r="K30" s="257"/>
    </row>
    <row r="31" spans="2:11" s="1" customFormat="1" ht="15" customHeight="1">
      <c r="B31" s="260"/>
      <c r="C31" s="261"/>
      <c r="D31" s="386" t="s">
        <v>629</v>
      </c>
      <c r="E31" s="386"/>
      <c r="F31" s="386"/>
      <c r="G31" s="386"/>
      <c r="H31" s="386"/>
      <c r="I31" s="386"/>
      <c r="J31" s="386"/>
      <c r="K31" s="257"/>
    </row>
    <row r="32" spans="2:11" s="1" customFormat="1" ht="12.75" customHeight="1">
      <c r="B32" s="260"/>
      <c r="C32" s="261"/>
      <c r="D32" s="261"/>
      <c r="E32" s="261"/>
      <c r="F32" s="261"/>
      <c r="G32" s="261"/>
      <c r="H32" s="261"/>
      <c r="I32" s="261"/>
      <c r="J32" s="261"/>
      <c r="K32" s="257"/>
    </row>
    <row r="33" spans="2:11" s="1" customFormat="1" ht="15" customHeight="1">
      <c r="B33" s="260"/>
      <c r="C33" s="261"/>
      <c r="D33" s="386" t="s">
        <v>630</v>
      </c>
      <c r="E33" s="386"/>
      <c r="F33" s="386"/>
      <c r="G33" s="386"/>
      <c r="H33" s="386"/>
      <c r="I33" s="386"/>
      <c r="J33" s="386"/>
      <c r="K33" s="257"/>
    </row>
    <row r="34" spans="2:11" s="1" customFormat="1" ht="15" customHeight="1">
      <c r="B34" s="260"/>
      <c r="C34" s="261"/>
      <c r="D34" s="386" t="s">
        <v>631</v>
      </c>
      <c r="E34" s="386"/>
      <c r="F34" s="386"/>
      <c r="G34" s="386"/>
      <c r="H34" s="386"/>
      <c r="I34" s="386"/>
      <c r="J34" s="386"/>
      <c r="K34" s="257"/>
    </row>
    <row r="35" spans="2:11" s="1" customFormat="1" ht="15" customHeight="1">
      <c r="B35" s="260"/>
      <c r="C35" s="261"/>
      <c r="D35" s="386" t="s">
        <v>632</v>
      </c>
      <c r="E35" s="386"/>
      <c r="F35" s="386"/>
      <c r="G35" s="386"/>
      <c r="H35" s="386"/>
      <c r="I35" s="386"/>
      <c r="J35" s="386"/>
      <c r="K35" s="257"/>
    </row>
    <row r="36" spans="2:11" s="1" customFormat="1" ht="15" customHeight="1">
      <c r="B36" s="260"/>
      <c r="C36" s="261"/>
      <c r="D36" s="259"/>
      <c r="E36" s="262" t="s">
        <v>111</v>
      </c>
      <c r="F36" s="259"/>
      <c r="G36" s="386" t="s">
        <v>633</v>
      </c>
      <c r="H36" s="386"/>
      <c r="I36" s="386"/>
      <c r="J36" s="386"/>
      <c r="K36" s="257"/>
    </row>
    <row r="37" spans="2:11" s="1" customFormat="1" ht="30.75" customHeight="1">
      <c r="B37" s="260"/>
      <c r="C37" s="261"/>
      <c r="D37" s="259"/>
      <c r="E37" s="262" t="s">
        <v>634</v>
      </c>
      <c r="F37" s="259"/>
      <c r="G37" s="386" t="s">
        <v>635</v>
      </c>
      <c r="H37" s="386"/>
      <c r="I37" s="386"/>
      <c r="J37" s="386"/>
      <c r="K37" s="257"/>
    </row>
    <row r="38" spans="2:11" s="1" customFormat="1" ht="15" customHeight="1">
      <c r="B38" s="260"/>
      <c r="C38" s="261"/>
      <c r="D38" s="259"/>
      <c r="E38" s="262" t="s">
        <v>53</v>
      </c>
      <c r="F38" s="259"/>
      <c r="G38" s="386" t="s">
        <v>636</v>
      </c>
      <c r="H38" s="386"/>
      <c r="I38" s="386"/>
      <c r="J38" s="386"/>
      <c r="K38" s="257"/>
    </row>
    <row r="39" spans="2:11" s="1" customFormat="1" ht="15" customHeight="1">
      <c r="B39" s="260"/>
      <c r="C39" s="261"/>
      <c r="D39" s="259"/>
      <c r="E39" s="262" t="s">
        <v>54</v>
      </c>
      <c r="F39" s="259"/>
      <c r="G39" s="386" t="s">
        <v>637</v>
      </c>
      <c r="H39" s="386"/>
      <c r="I39" s="386"/>
      <c r="J39" s="386"/>
      <c r="K39" s="257"/>
    </row>
    <row r="40" spans="2:11" s="1" customFormat="1" ht="15" customHeight="1">
      <c r="B40" s="260"/>
      <c r="C40" s="261"/>
      <c r="D40" s="259"/>
      <c r="E40" s="262" t="s">
        <v>112</v>
      </c>
      <c r="F40" s="259"/>
      <c r="G40" s="386" t="s">
        <v>638</v>
      </c>
      <c r="H40" s="386"/>
      <c r="I40" s="386"/>
      <c r="J40" s="386"/>
      <c r="K40" s="257"/>
    </row>
    <row r="41" spans="2:11" s="1" customFormat="1" ht="15" customHeight="1">
      <c r="B41" s="260"/>
      <c r="C41" s="261"/>
      <c r="D41" s="259"/>
      <c r="E41" s="262" t="s">
        <v>113</v>
      </c>
      <c r="F41" s="259"/>
      <c r="G41" s="386" t="s">
        <v>639</v>
      </c>
      <c r="H41" s="386"/>
      <c r="I41" s="386"/>
      <c r="J41" s="386"/>
      <c r="K41" s="257"/>
    </row>
    <row r="42" spans="2:11" s="1" customFormat="1" ht="15" customHeight="1">
      <c r="B42" s="260"/>
      <c r="C42" s="261"/>
      <c r="D42" s="259"/>
      <c r="E42" s="262" t="s">
        <v>640</v>
      </c>
      <c r="F42" s="259"/>
      <c r="G42" s="386" t="s">
        <v>641</v>
      </c>
      <c r="H42" s="386"/>
      <c r="I42" s="386"/>
      <c r="J42" s="386"/>
      <c r="K42" s="257"/>
    </row>
    <row r="43" spans="2:11" s="1" customFormat="1" ht="15" customHeight="1">
      <c r="B43" s="260"/>
      <c r="C43" s="261"/>
      <c r="D43" s="259"/>
      <c r="E43" s="262"/>
      <c r="F43" s="259"/>
      <c r="G43" s="386" t="s">
        <v>642</v>
      </c>
      <c r="H43" s="386"/>
      <c r="I43" s="386"/>
      <c r="J43" s="386"/>
      <c r="K43" s="257"/>
    </row>
    <row r="44" spans="2:11" s="1" customFormat="1" ht="15" customHeight="1">
      <c r="B44" s="260"/>
      <c r="C44" s="261"/>
      <c r="D44" s="259"/>
      <c r="E44" s="262" t="s">
        <v>643</v>
      </c>
      <c r="F44" s="259"/>
      <c r="G44" s="386" t="s">
        <v>644</v>
      </c>
      <c r="H44" s="386"/>
      <c r="I44" s="386"/>
      <c r="J44" s="386"/>
      <c r="K44" s="257"/>
    </row>
    <row r="45" spans="2:11" s="1" customFormat="1" ht="15" customHeight="1">
      <c r="B45" s="260"/>
      <c r="C45" s="261"/>
      <c r="D45" s="259"/>
      <c r="E45" s="262" t="s">
        <v>115</v>
      </c>
      <c r="F45" s="259"/>
      <c r="G45" s="386" t="s">
        <v>645</v>
      </c>
      <c r="H45" s="386"/>
      <c r="I45" s="386"/>
      <c r="J45" s="386"/>
      <c r="K45" s="257"/>
    </row>
    <row r="46" spans="2:11" s="1" customFormat="1" ht="12.75" customHeight="1">
      <c r="B46" s="260"/>
      <c r="C46" s="261"/>
      <c r="D46" s="259"/>
      <c r="E46" s="259"/>
      <c r="F46" s="259"/>
      <c r="G46" s="259"/>
      <c r="H46" s="259"/>
      <c r="I46" s="259"/>
      <c r="J46" s="259"/>
      <c r="K46" s="257"/>
    </row>
    <row r="47" spans="2:11" s="1" customFormat="1" ht="15" customHeight="1">
      <c r="B47" s="260"/>
      <c r="C47" s="261"/>
      <c r="D47" s="386" t="s">
        <v>646</v>
      </c>
      <c r="E47" s="386"/>
      <c r="F47" s="386"/>
      <c r="G47" s="386"/>
      <c r="H47" s="386"/>
      <c r="I47" s="386"/>
      <c r="J47" s="386"/>
      <c r="K47" s="257"/>
    </row>
    <row r="48" spans="2:11" s="1" customFormat="1" ht="15" customHeight="1">
      <c r="B48" s="260"/>
      <c r="C48" s="261"/>
      <c r="D48" s="261"/>
      <c r="E48" s="386" t="s">
        <v>647</v>
      </c>
      <c r="F48" s="386"/>
      <c r="G48" s="386"/>
      <c r="H48" s="386"/>
      <c r="I48" s="386"/>
      <c r="J48" s="386"/>
      <c r="K48" s="257"/>
    </row>
    <row r="49" spans="2:11" s="1" customFormat="1" ht="15" customHeight="1">
      <c r="B49" s="260"/>
      <c r="C49" s="261"/>
      <c r="D49" s="261"/>
      <c r="E49" s="386" t="s">
        <v>648</v>
      </c>
      <c r="F49" s="386"/>
      <c r="G49" s="386"/>
      <c r="H49" s="386"/>
      <c r="I49" s="386"/>
      <c r="J49" s="386"/>
      <c r="K49" s="257"/>
    </row>
    <row r="50" spans="2:11" s="1" customFormat="1" ht="15" customHeight="1">
      <c r="B50" s="260"/>
      <c r="C50" s="261"/>
      <c r="D50" s="261"/>
      <c r="E50" s="386" t="s">
        <v>649</v>
      </c>
      <c r="F50" s="386"/>
      <c r="G50" s="386"/>
      <c r="H50" s="386"/>
      <c r="I50" s="386"/>
      <c r="J50" s="386"/>
      <c r="K50" s="257"/>
    </row>
    <row r="51" spans="2:11" s="1" customFormat="1" ht="15" customHeight="1">
      <c r="B51" s="260"/>
      <c r="C51" s="261"/>
      <c r="D51" s="386" t="s">
        <v>650</v>
      </c>
      <c r="E51" s="386"/>
      <c r="F51" s="386"/>
      <c r="G51" s="386"/>
      <c r="H51" s="386"/>
      <c r="I51" s="386"/>
      <c r="J51" s="386"/>
      <c r="K51" s="257"/>
    </row>
    <row r="52" spans="2:11" s="1" customFormat="1" ht="25.5" customHeight="1">
      <c r="B52" s="256"/>
      <c r="C52" s="387" t="s">
        <v>651</v>
      </c>
      <c r="D52" s="387"/>
      <c r="E52" s="387"/>
      <c r="F52" s="387"/>
      <c r="G52" s="387"/>
      <c r="H52" s="387"/>
      <c r="I52" s="387"/>
      <c r="J52" s="387"/>
      <c r="K52" s="257"/>
    </row>
    <row r="53" spans="2:11" s="1" customFormat="1" ht="5.25" customHeight="1">
      <c r="B53" s="256"/>
      <c r="C53" s="258"/>
      <c r="D53" s="258"/>
      <c r="E53" s="258"/>
      <c r="F53" s="258"/>
      <c r="G53" s="258"/>
      <c r="H53" s="258"/>
      <c r="I53" s="258"/>
      <c r="J53" s="258"/>
      <c r="K53" s="257"/>
    </row>
    <row r="54" spans="2:11" s="1" customFormat="1" ht="15" customHeight="1">
      <c r="B54" s="256"/>
      <c r="C54" s="386" t="s">
        <v>652</v>
      </c>
      <c r="D54" s="386"/>
      <c r="E54" s="386"/>
      <c r="F54" s="386"/>
      <c r="G54" s="386"/>
      <c r="H54" s="386"/>
      <c r="I54" s="386"/>
      <c r="J54" s="386"/>
      <c r="K54" s="257"/>
    </row>
    <row r="55" spans="2:11" s="1" customFormat="1" ht="15" customHeight="1">
      <c r="B55" s="256"/>
      <c r="C55" s="386" t="s">
        <v>653</v>
      </c>
      <c r="D55" s="386"/>
      <c r="E55" s="386"/>
      <c r="F55" s="386"/>
      <c r="G55" s="386"/>
      <c r="H55" s="386"/>
      <c r="I55" s="386"/>
      <c r="J55" s="386"/>
      <c r="K55" s="257"/>
    </row>
    <row r="56" spans="2:11" s="1" customFormat="1" ht="12.75" customHeight="1">
      <c r="B56" s="256"/>
      <c r="C56" s="259"/>
      <c r="D56" s="259"/>
      <c r="E56" s="259"/>
      <c r="F56" s="259"/>
      <c r="G56" s="259"/>
      <c r="H56" s="259"/>
      <c r="I56" s="259"/>
      <c r="J56" s="259"/>
      <c r="K56" s="257"/>
    </row>
    <row r="57" spans="2:11" s="1" customFormat="1" ht="15" customHeight="1">
      <c r="B57" s="256"/>
      <c r="C57" s="386" t="s">
        <v>654</v>
      </c>
      <c r="D57" s="386"/>
      <c r="E57" s="386"/>
      <c r="F57" s="386"/>
      <c r="G57" s="386"/>
      <c r="H57" s="386"/>
      <c r="I57" s="386"/>
      <c r="J57" s="386"/>
      <c r="K57" s="257"/>
    </row>
    <row r="58" spans="2:11" s="1" customFormat="1" ht="15" customHeight="1">
      <c r="B58" s="256"/>
      <c r="C58" s="261"/>
      <c r="D58" s="386" t="s">
        <v>655</v>
      </c>
      <c r="E58" s="386"/>
      <c r="F58" s="386"/>
      <c r="G58" s="386"/>
      <c r="H58" s="386"/>
      <c r="I58" s="386"/>
      <c r="J58" s="386"/>
      <c r="K58" s="257"/>
    </row>
    <row r="59" spans="2:11" s="1" customFormat="1" ht="15" customHeight="1">
      <c r="B59" s="256"/>
      <c r="C59" s="261"/>
      <c r="D59" s="386" t="s">
        <v>656</v>
      </c>
      <c r="E59" s="386"/>
      <c r="F59" s="386"/>
      <c r="G59" s="386"/>
      <c r="H59" s="386"/>
      <c r="I59" s="386"/>
      <c r="J59" s="386"/>
      <c r="K59" s="257"/>
    </row>
    <row r="60" spans="2:11" s="1" customFormat="1" ht="15" customHeight="1">
      <c r="B60" s="256"/>
      <c r="C60" s="261"/>
      <c r="D60" s="386" t="s">
        <v>657</v>
      </c>
      <c r="E60" s="386"/>
      <c r="F60" s="386"/>
      <c r="G60" s="386"/>
      <c r="H60" s="386"/>
      <c r="I60" s="386"/>
      <c r="J60" s="386"/>
      <c r="K60" s="257"/>
    </row>
    <row r="61" spans="2:11" s="1" customFormat="1" ht="15" customHeight="1">
      <c r="B61" s="256"/>
      <c r="C61" s="261"/>
      <c r="D61" s="386" t="s">
        <v>658</v>
      </c>
      <c r="E61" s="386"/>
      <c r="F61" s="386"/>
      <c r="G61" s="386"/>
      <c r="H61" s="386"/>
      <c r="I61" s="386"/>
      <c r="J61" s="386"/>
      <c r="K61" s="257"/>
    </row>
    <row r="62" spans="2:11" s="1" customFormat="1" ht="15" customHeight="1">
      <c r="B62" s="256"/>
      <c r="C62" s="261"/>
      <c r="D62" s="388" t="s">
        <v>659</v>
      </c>
      <c r="E62" s="388"/>
      <c r="F62" s="388"/>
      <c r="G62" s="388"/>
      <c r="H62" s="388"/>
      <c r="I62" s="388"/>
      <c r="J62" s="388"/>
      <c r="K62" s="257"/>
    </row>
    <row r="63" spans="2:11" s="1" customFormat="1" ht="15" customHeight="1">
      <c r="B63" s="256"/>
      <c r="C63" s="261"/>
      <c r="D63" s="386" t="s">
        <v>660</v>
      </c>
      <c r="E63" s="386"/>
      <c r="F63" s="386"/>
      <c r="G63" s="386"/>
      <c r="H63" s="386"/>
      <c r="I63" s="386"/>
      <c r="J63" s="386"/>
      <c r="K63" s="257"/>
    </row>
    <row r="64" spans="2:11" s="1" customFormat="1" ht="12.75" customHeight="1">
      <c r="B64" s="256"/>
      <c r="C64" s="261"/>
      <c r="D64" s="261"/>
      <c r="E64" s="264"/>
      <c r="F64" s="261"/>
      <c r="G64" s="261"/>
      <c r="H64" s="261"/>
      <c r="I64" s="261"/>
      <c r="J64" s="261"/>
      <c r="K64" s="257"/>
    </row>
    <row r="65" spans="2:11" s="1" customFormat="1" ht="15" customHeight="1">
      <c r="B65" s="256"/>
      <c r="C65" s="261"/>
      <c r="D65" s="386" t="s">
        <v>661</v>
      </c>
      <c r="E65" s="386"/>
      <c r="F65" s="386"/>
      <c r="G65" s="386"/>
      <c r="H65" s="386"/>
      <c r="I65" s="386"/>
      <c r="J65" s="386"/>
      <c r="K65" s="257"/>
    </row>
    <row r="66" spans="2:11" s="1" customFormat="1" ht="15" customHeight="1">
      <c r="B66" s="256"/>
      <c r="C66" s="261"/>
      <c r="D66" s="388" t="s">
        <v>662</v>
      </c>
      <c r="E66" s="388"/>
      <c r="F66" s="388"/>
      <c r="G66" s="388"/>
      <c r="H66" s="388"/>
      <c r="I66" s="388"/>
      <c r="J66" s="388"/>
      <c r="K66" s="257"/>
    </row>
    <row r="67" spans="2:11" s="1" customFormat="1" ht="15" customHeight="1">
      <c r="B67" s="256"/>
      <c r="C67" s="261"/>
      <c r="D67" s="386" t="s">
        <v>663</v>
      </c>
      <c r="E67" s="386"/>
      <c r="F67" s="386"/>
      <c r="G67" s="386"/>
      <c r="H67" s="386"/>
      <c r="I67" s="386"/>
      <c r="J67" s="386"/>
      <c r="K67" s="257"/>
    </row>
    <row r="68" spans="2:11" s="1" customFormat="1" ht="15" customHeight="1">
      <c r="B68" s="256"/>
      <c r="C68" s="261"/>
      <c r="D68" s="386" t="s">
        <v>664</v>
      </c>
      <c r="E68" s="386"/>
      <c r="F68" s="386"/>
      <c r="G68" s="386"/>
      <c r="H68" s="386"/>
      <c r="I68" s="386"/>
      <c r="J68" s="386"/>
      <c r="K68" s="257"/>
    </row>
    <row r="69" spans="2:11" s="1" customFormat="1" ht="15" customHeight="1">
      <c r="B69" s="256"/>
      <c r="C69" s="261"/>
      <c r="D69" s="386" t="s">
        <v>665</v>
      </c>
      <c r="E69" s="386"/>
      <c r="F69" s="386"/>
      <c r="G69" s="386"/>
      <c r="H69" s="386"/>
      <c r="I69" s="386"/>
      <c r="J69" s="386"/>
      <c r="K69" s="257"/>
    </row>
    <row r="70" spans="2:11" s="1" customFormat="1" ht="15" customHeight="1">
      <c r="B70" s="256"/>
      <c r="C70" s="261"/>
      <c r="D70" s="386" t="s">
        <v>666</v>
      </c>
      <c r="E70" s="386"/>
      <c r="F70" s="386"/>
      <c r="G70" s="386"/>
      <c r="H70" s="386"/>
      <c r="I70" s="386"/>
      <c r="J70" s="386"/>
      <c r="K70" s="257"/>
    </row>
    <row r="71" spans="2:11" s="1" customFormat="1" ht="12.75" customHeight="1">
      <c r="B71" s="265"/>
      <c r="C71" s="266"/>
      <c r="D71" s="266"/>
      <c r="E71" s="266"/>
      <c r="F71" s="266"/>
      <c r="G71" s="266"/>
      <c r="H71" s="266"/>
      <c r="I71" s="266"/>
      <c r="J71" s="266"/>
      <c r="K71" s="267"/>
    </row>
    <row r="72" spans="2:11" s="1" customFormat="1" ht="18.75" customHeight="1">
      <c r="B72" s="268"/>
      <c r="C72" s="268"/>
      <c r="D72" s="268"/>
      <c r="E72" s="268"/>
      <c r="F72" s="268"/>
      <c r="G72" s="268"/>
      <c r="H72" s="268"/>
      <c r="I72" s="268"/>
      <c r="J72" s="268"/>
      <c r="K72" s="269"/>
    </row>
    <row r="73" spans="2:11" s="1" customFormat="1" ht="18.75" customHeight="1">
      <c r="B73" s="269"/>
      <c r="C73" s="269"/>
      <c r="D73" s="269"/>
      <c r="E73" s="269"/>
      <c r="F73" s="269"/>
      <c r="G73" s="269"/>
      <c r="H73" s="269"/>
      <c r="I73" s="269"/>
      <c r="J73" s="269"/>
      <c r="K73" s="269"/>
    </row>
    <row r="74" spans="2:11" s="1" customFormat="1" ht="7.5" customHeight="1">
      <c r="B74" s="270"/>
      <c r="C74" s="271"/>
      <c r="D74" s="271"/>
      <c r="E74" s="271"/>
      <c r="F74" s="271"/>
      <c r="G74" s="271"/>
      <c r="H74" s="271"/>
      <c r="I74" s="271"/>
      <c r="J74" s="271"/>
      <c r="K74" s="272"/>
    </row>
    <row r="75" spans="2:11" s="1" customFormat="1" ht="45" customHeight="1">
      <c r="B75" s="273"/>
      <c r="C75" s="381" t="s">
        <v>667</v>
      </c>
      <c r="D75" s="381"/>
      <c r="E75" s="381"/>
      <c r="F75" s="381"/>
      <c r="G75" s="381"/>
      <c r="H75" s="381"/>
      <c r="I75" s="381"/>
      <c r="J75" s="381"/>
      <c r="K75" s="274"/>
    </row>
    <row r="76" spans="2:11" s="1" customFormat="1" ht="17.25" customHeight="1">
      <c r="B76" s="273"/>
      <c r="C76" s="275" t="s">
        <v>668</v>
      </c>
      <c r="D76" s="275"/>
      <c r="E76" s="275"/>
      <c r="F76" s="275" t="s">
        <v>669</v>
      </c>
      <c r="G76" s="276"/>
      <c r="H76" s="275" t="s">
        <v>54</v>
      </c>
      <c r="I76" s="275" t="s">
        <v>57</v>
      </c>
      <c r="J76" s="275" t="s">
        <v>670</v>
      </c>
      <c r="K76" s="274"/>
    </row>
    <row r="77" spans="2:11" s="1" customFormat="1" ht="17.25" customHeight="1">
      <c r="B77" s="273"/>
      <c r="C77" s="277" t="s">
        <v>671</v>
      </c>
      <c r="D77" s="277"/>
      <c r="E77" s="277"/>
      <c r="F77" s="278" t="s">
        <v>672</v>
      </c>
      <c r="G77" s="279"/>
      <c r="H77" s="277"/>
      <c r="I77" s="277"/>
      <c r="J77" s="277" t="s">
        <v>673</v>
      </c>
      <c r="K77" s="274"/>
    </row>
    <row r="78" spans="2:11" s="1" customFormat="1" ht="5.25" customHeight="1">
      <c r="B78" s="273"/>
      <c r="C78" s="280"/>
      <c r="D78" s="280"/>
      <c r="E78" s="280"/>
      <c r="F78" s="280"/>
      <c r="G78" s="281"/>
      <c r="H78" s="280"/>
      <c r="I78" s="280"/>
      <c r="J78" s="280"/>
      <c r="K78" s="274"/>
    </row>
    <row r="79" spans="2:11" s="1" customFormat="1" ht="15" customHeight="1">
      <c r="B79" s="273"/>
      <c r="C79" s="262" t="s">
        <v>53</v>
      </c>
      <c r="D79" s="282"/>
      <c r="E79" s="282"/>
      <c r="F79" s="283" t="s">
        <v>674</v>
      </c>
      <c r="G79" s="284"/>
      <c r="H79" s="262" t="s">
        <v>675</v>
      </c>
      <c r="I79" s="262" t="s">
        <v>676</v>
      </c>
      <c r="J79" s="262">
        <v>20</v>
      </c>
      <c r="K79" s="274"/>
    </row>
    <row r="80" spans="2:11" s="1" customFormat="1" ht="15" customHeight="1">
      <c r="B80" s="273"/>
      <c r="C80" s="262" t="s">
        <v>677</v>
      </c>
      <c r="D80" s="262"/>
      <c r="E80" s="262"/>
      <c r="F80" s="283" t="s">
        <v>674</v>
      </c>
      <c r="G80" s="284"/>
      <c r="H80" s="262" t="s">
        <v>678</v>
      </c>
      <c r="I80" s="262" t="s">
        <v>676</v>
      </c>
      <c r="J80" s="262">
        <v>120</v>
      </c>
      <c r="K80" s="274"/>
    </row>
    <row r="81" spans="2:11" s="1" customFormat="1" ht="15" customHeight="1">
      <c r="B81" s="285"/>
      <c r="C81" s="262" t="s">
        <v>679</v>
      </c>
      <c r="D81" s="262"/>
      <c r="E81" s="262"/>
      <c r="F81" s="283" t="s">
        <v>680</v>
      </c>
      <c r="G81" s="284"/>
      <c r="H81" s="262" t="s">
        <v>681</v>
      </c>
      <c r="I81" s="262" t="s">
        <v>676</v>
      </c>
      <c r="J81" s="262">
        <v>50</v>
      </c>
      <c r="K81" s="274"/>
    </row>
    <row r="82" spans="2:11" s="1" customFormat="1" ht="15" customHeight="1">
      <c r="B82" s="285"/>
      <c r="C82" s="262" t="s">
        <v>682</v>
      </c>
      <c r="D82" s="262"/>
      <c r="E82" s="262"/>
      <c r="F82" s="283" t="s">
        <v>674</v>
      </c>
      <c r="G82" s="284"/>
      <c r="H82" s="262" t="s">
        <v>683</v>
      </c>
      <c r="I82" s="262" t="s">
        <v>684</v>
      </c>
      <c r="J82" s="262"/>
      <c r="K82" s="274"/>
    </row>
    <row r="83" spans="2:11" s="1" customFormat="1" ht="15" customHeight="1">
      <c r="B83" s="285"/>
      <c r="C83" s="286" t="s">
        <v>685</v>
      </c>
      <c r="D83" s="286"/>
      <c r="E83" s="286"/>
      <c r="F83" s="287" t="s">
        <v>680</v>
      </c>
      <c r="G83" s="286"/>
      <c r="H83" s="286" t="s">
        <v>686</v>
      </c>
      <c r="I83" s="286" t="s">
        <v>676</v>
      </c>
      <c r="J83" s="286">
        <v>15</v>
      </c>
      <c r="K83" s="274"/>
    </row>
    <row r="84" spans="2:11" s="1" customFormat="1" ht="15" customHeight="1">
      <c r="B84" s="285"/>
      <c r="C84" s="286" t="s">
        <v>687</v>
      </c>
      <c r="D84" s="286"/>
      <c r="E84" s="286"/>
      <c r="F84" s="287" t="s">
        <v>680</v>
      </c>
      <c r="G84" s="286"/>
      <c r="H84" s="286" t="s">
        <v>688</v>
      </c>
      <c r="I84" s="286" t="s">
        <v>676</v>
      </c>
      <c r="J84" s="286">
        <v>15</v>
      </c>
      <c r="K84" s="274"/>
    </row>
    <row r="85" spans="2:11" s="1" customFormat="1" ht="15" customHeight="1">
      <c r="B85" s="285"/>
      <c r="C85" s="286" t="s">
        <v>689</v>
      </c>
      <c r="D85" s="286"/>
      <c r="E85" s="286"/>
      <c r="F85" s="287" t="s">
        <v>680</v>
      </c>
      <c r="G85" s="286"/>
      <c r="H85" s="286" t="s">
        <v>690</v>
      </c>
      <c r="I85" s="286" t="s">
        <v>676</v>
      </c>
      <c r="J85" s="286">
        <v>20</v>
      </c>
      <c r="K85" s="274"/>
    </row>
    <row r="86" spans="2:11" s="1" customFormat="1" ht="15" customHeight="1">
      <c r="B86" s="285"/>
      <c r="C86" s="286" t="s">
        <v>691</v>
      </c>
      <c r="D86" s="286"/>
      <c r="E86" s="286"/>
      <c r="F86" s="287" t="s">
        <v>680</v>
      </c>
      <c r="G86" s="286"/>
      <c r="H86" s="286" t="s">
        <v>692</v>
      </c>
      <c r="I86" s="286" t="s">
        <v>676</v>
      </c>
      <c r="J86" s="286">
        <v>20</v>
      </c>
      <c r="K86" s="274"/>
    </row>
    <row r="87" spans="2:11" s="1" customFormat="1" ht="15" customHeight="1">
      <c r="B87" s="285"/>
      <c r="C87" s="262" t="s">
        <v>693</v>
      </c>
      <c r="D87" s="262"/>
      <c r="E87" s="262"/>
      <c r="F87" s="283" t="s">
        <v>680</v>
      </c>
      <c r="G87" s="284"/>
      <c r="H87" s="262" t="s">
        <v>694</v>
      </c>
      <c r="I87" s="262" t="s">
        <v>676</v>
      </c>
      <c r="J87" s="262">
        <v>50</v>
      </c>
      <c r="K87" s="274"/>
    </row>
    <row r="88" spans="2:11" s="1" customFormat="1" ht="15" customHeight="1">
      <c r="B88" s="285"/>
      <c r="C88" s="262" t="s">
        <v>695</v>
      </c>
      <c r="D88" s="262"/>
      <c r="E88" s="262"/>
      <c r="F88" s="283" t="s">
        <v>680</v>
      </c>
      <c r="G88" s="284"/>
      <c r="H88" s="262" t="s">
        <v>696</v>
      </c>
      <c r="I88" s="262" t="s">
        <v>676</v>
      </c>
      <c r="J88" s="262">
        <v>20</v>
      </c>
      <c r="K88" s="274"/>
    </row>
    <row r="89" spans="2:11" s="1" customFormat="1" ht="15" customHeight="1">
      <c r="B89" s="285"/>
      <c r="C89" s="262" t="s">
        <v>697</v>
      </c>
      <c r="D89" s="262"/>
      <c r="E89" s="262"/>
      <c r="F89" s="283" t="s">
        <v>680</v>
      </c>
      <c r="G89" s="284"/>
      <c r="H89" s="262" t="s">
        <v>698</v>
      </c>
      <c r="I89" s="262" t="s">
        <v>676</v>
      </c>
      <c r="J89" s="262">
        <v>20</v>
      </c>
      <c r="K89" s="274"/>
    </row>
    <row r="90" spans="2:11" s="1" customFormat="1" ht="15" customHeight="1">
      <c r="B90" s="285"/>
      <c r="C90" s="262" t="s">
        <v>699</v>
      </c>
      <c r="D90" s="262"/>
      <c r="E90" s="262"/>
      <c r="F90" s="283" t="s">
        <v>680</v>
      </c>
      <c r="G90" s="284"/>
      <c r="H90" s="262" t="s">
        <v>700</v>
      </c>
      <c r="I90" s="262" t="s">
        <v>676</v>
      </c>
      <c r="J90" s="262">
        <v>50</v>
      </c>
      <c r="K90" s="274"/>
    </row>
    <row r="91" spans="2:11" s="1" customFormat="1" ht="15" customHeight="1">
      <c r="B91" s="285"/>
      <c r="C91" s="262" t="s">
        <v>701</v>
      </c>
      <c r="D91" s="262"/>
      <c r="E91" s="262"/>
      <c r="F91" s="283" t="s">
        <v>680</v>
      </c>
      <c r="G91" s="284"/>
      <c r="H91" s="262" t="s">
        <v>701</v>
      </c>
      <c r="I91" s="262" t="s">
        <v>676</v>
      </c>
      <c r="J91" s="262">
        <v>50</v>
      </c>
      <c r="K91" s="274"/>
    </row>
    <row r="92" spans="2:11" s="1" customFormat="1" ht="15" customHeight="1">
      <c r="B92" s="285"/>
      <c r="C92" s="262" t="s">
        <v>702</v>
      </c>
      <c r="D92" s="262"/>
      <c r="E92" s="262"/>
      <c r="F92" s="283" t="s">
        <v>680</v>
      </c>
      <c r="G92" s="284"/>
      <c r="H92" s="262" t="s">
        <v>703</v>
      </c>
      <c r="I92" s="262" t="s">
        <v>676</v>
      </c>
      <c r="J92" s="262">
        <v>255</v>
      </c>
      <c r="K92" s="274"/>
    </row>
    <row r="93" spans="2:11" s="1" customFormat="1" ht="15" customHeight="1">
      <c r="B93" s="285"/>
      <c r="C93" s="262" t="s">
        <v>704</v>
      </c>
      <c r="D93" s="262"/>
      <c r="E93" s="262"/>
      <c r="F93" s="283" t="s">
        <v>674</v>
      </c>
      <c r="G93" s="284"/>
      <c r="H93" s="262" t="s">
        <v>705</v>
      </c>
      <c r="I93" s="262" t="s">
        <v>706</v>
      </c>
      <c r="J93" s="262"/>
      <c r="K93" s="274"/>
    </row>
    <row r="94" spans="2:11" s="1" customFormat="1" ht="15" customHeight="1">
      <c r="B94" s="285"/>
      <c r="C94" s="262" t="s">
        <v>707</v>
      </c>
      <c r="D94" s="262"/>
      <c r="E94" s="262"/>
      <c r="F94" s="283" t="s">
        <v>674</v>
      </c>
      <c r="G94" s="284"/>
      <c r="H94" s="262" t="s">
        <v>708</v>
      </c>
      <c r="I94" s="262" t="s">
        <v>709</v>
      </c>
      <c r="J94" s="262"/>
      <c r="K94" s="274"/>
    </row>
    <row r="95" spans="2:11" s="1" customFormat="1" ht="15" customHeight="1">
      <c r="B95" s="285"/>
      <c r="C95" s="262" t="s">
        <v>710</v>
      </c>
      <c r="D95" s="262"/>
      <c r="E95" s="262"/>
      <c r="F95" s="283" t="s">
        <v>674</v>
      </c>
      <c r="G95" s="284"/>
      <c r="H95" s="262" t="s">
        <v>710</v>
      </c>
      <c r="I95" s="262" t="s">
        <v>709</v>
      </c>
      <c r="J95" s="262"/>
      <c r="K95" s="274"/>
    </row>
    <row r="96" spans="2:11" s="1" customFormat="1" ht="15" customHeight="1">
      <c r="B96" s="285"/>
      <c r="C96" s="262" t="s">
        <v>38</v>
      </c>
      <c r="D96" s="262"/>
      <c r="E96" s="262"/>
      <c r="F96" s="283" t="s">
        <v>674</v>
      </c>
      <c r="G96" s="284"/>
      <c r="H96" s="262" t="s">
        <v>711</v>
      </c>
      <c r="I96" s="262" t="s">
        <v>709</v>
      </c>
      <c r="J96" s="262"/>
      <c r="K96" s="274"/>
    </row>
    <row r="97" spans="2:11" s="1" customFormat="1" ht="15" customHeight="1">
      <c r="B97" s="285"/>
      <c r="C97" s="262" t="s">
        <v>48</v>
      </c>
      <c r="D97" s="262"/>
      <c r="E97" s="262"/>
      <c r="F97" s="283" t="s">
        <v>674</v>
      </c>
      <c r="G97" s="284"/>
      <c r="H97" s="262" t="s">
        <v>712</v>
      </c>
      <c r="I97" s="262" t="s">
        <v>709</v>
      </c>
      <c r="J97" s="262"/>
      <c r="K97" s="274"/>
    </row>
    <row r="98" spans="2:11" s="1" customFormat="1" ht="15" customHeight="1">
      <c r="B98" s="288"/>
      <c r="C98" s="289"/>
      <c r="D98" s="289"/>
      <c r="E98" s="289"/>
      <c r="F98" s="289"/>
      <c r="G98" s="289"/>
      <c r="H98" s="289"/>
      <c r="I98" s="289"/>
      <c r="J98" s="289"/>
      <c r="K98" s="290"/>
    </row>
    <row r="99" spans="2:11" s="1" customFormat="1" ht="18.75" customHeight="1">
      <c r="B99" s="291"/>
      <c r="C99" s="292"/>
      <c r="D99" s="292"/>
      <c r="E99" s="292"/>
      <c r="F99" s="292"/>
      <c r="G99" s="292"/>
      <c r="H99" s="292"/>
      <c r="I99" s="292"/>
      <c r="J99" s="292"/>
      <c r="K99" s="291"/>
    </row>
    <row r="100" spans="2:11" s="1" customFormat="1" ht="18.75" customHeight="1"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</row>
    <row r="101" spans="2:11" s="1" customFormat="1" ht="7.5" customHeight="1">
      <c r="B101" s="270"/>
      <c r="C101" s="271"/>
      <c r="D101" s="271"/>
      <c r="E101" s="271"/>
      <c r="F101" s="271"/>
      <c r="G101" s="271"/>
      <c r="H101" s="271"/>
      <c r="I101" s="271"/>
      <c r="J101" s="271"/>
      <c r="K101" s="272"/>
    </row>
    <row r="102" spans="2:11" s="1" customFormat="1" ht="45" customHeight="1">
      <c r="B102" s="273"/>
      <c r="C102" s="381" t="s">
        <v>713</v>
      </c>
      <c r="D102" s="381"/>
      <c r="E102" s="381"/>
      <c r="F102" s="381"/>
      <c r="G102" s="381"/>
      <c r="H102" s="381"/>
      <c r="I102" s="381"/>
      <c r="J102" s="381"/>
      <c r="K102" s="274"/>
    </row>
    <row r="103" spans="2:11" s="1" customFormat="1" ht="17.25" customHeight="1">
      <c r="B103" s="273"/>
      <c r="C103" s="275" t="s">
        <v>668</v>
      </c>
      <c r="D103" s="275"/>
      <c r="E103" s="275"/>
      <c r="F103" s="275" t="s">
        <v>669</v>
      </c>
      <c r="G103" s="276"/>
      <c r="H103" s="275" t="s">
        <v>54</v>
      </c>
      <c r="I103" s="275" t="s">
        <v>57</v>
      </c>
      <c r="J103" s="275" t="s">
        <v>670</v>
      </c>
      <c r="K103" s="274"/>
    </row>
    <row r="104" spans="2:11" s="1" customFormat="1" ht="17.25" customHeight="1">
      <c r="B104" s="273"/>
      <c r="C104" s="277" t="s">
        <v>671</v>
      </c>
      <c r="D104" s="277"/>
      <c r="E104" s="277"/>
      <c r="F104" s="278" t="s">
        <v>672</v>
      </c>
      <c r="G104" s="279"/>
      <c r="H104" s="277"/>
      <c r="I104" s="277"/>
      <c r="J104" s="277" t="s">
        <v>673</v>
      </c>
      <c r="K104" s="274"/>
    </row>
    <row r="105" spans="2:11" s="1" customFormat="1" ht="5.25" customHeight="1">
      <c r="B105" s="273"/>
      <c r="C105" s="275"/>
      <c r="D105" s="275"/>
      <c r="E105" s="275"/>
      <c r="F105" s="275"/>
      <c r="G105" s="293"/>
      <c r="H105" s="275"/>
      <c r="I105" s="275"/>
      <c r="J105" s="275"/>
      <c r="K105" s="274"/>
    </row>
    <row r="106" spans="2:11" s="1" customFormat="1" ht="15" customHeight="1">
      <c r="B106" s="273"/>
      <c r="C106" s="262" t="s">
        <v>53</v>
      </c>
      <c r="D106" s="282"/>
      <c r="E106" s="282"/>
      <c r="F106" s="283" t="s">
        <v>674</v>
      </c>
      <c r="G106" s="262"/>
      <c r="H106" s="262" t="s">
        <v>714</v>
      </c>
      <c r="I106" s="262" t="s">
        <v>676</v>
      </c>
      <c r="J106" s="262">
        <v>20</v>
      </c>
      <c r="K106" s="274"/>
    </row>
    <row r="107" spans="2:11" s="1" customFormat="1" ht="15" customHeight="1">
      <c r="B107" s="273"/>
      <c r="C107" s="262" t="s">
        <v>677</v>
      </c>
      <c r="D107" s="262"/>
      <c r="E107" s="262"/>
      <c r="F107" s="283" t="s">
        <v>674</v>
      </c>
      <c r="G107" s="262"/>
      <c r="H107" s="262" t="s">
        <v>714</v>
      </c>
      <c r="I107" s="262" t="s">
        <v>676</v>
      </c>
      <c r="J107" s="262">
        <v>120</v>
      </c>
      <c r="K107" s="274"/>
    </row>
    <row r="108" spans="2:11" s="1" customFormat="1" ht="15" customHeight="1">
      <c r="B108" s="285"/>
      <c r="C108" s="262" t="s">
        <v>679</v>
      </c>
      <c r="D108" s="262"/>
      <c r="E108" s="262"/>
      <c r="F108" s="283" t="s">
        <v>680</v>
      </c>
      <c r="G108" s="262"/>
      <c r="H108" s="262" t="s">
        <v>714</v>
      </c>
      <c r="I108" s="262" t="s">
        <v>676</v>
      </c>
      <c r="J108" s="262">
        <v>50</v>
      </c>
      <c r="K108" s="274"/>
    </row>
    <row r="109" spans="2:11" s="1" customFormat="1" ht="15" customHeight="1">
      <c r="B109" s="285"/>
      <c r="C109" s="262" t="s">
        <v>682</v>
      </c>
      <c r="D109" s="262"/>
      <c r="E109" s="262"/>
      <c r="F109" s="283" t="s">
        <v>674</v>
      </c>
      <c r="G109" s="262"/>
      <c r="H109" s="262" t="s">
        <v>714</v>
      </c>
      <c r="I109" s="262" t="s">
        <v>684</v>
      </c>
      <c r="J109" s="262"/>
      <c r="K109" s="274"/>
    </row>
    <row r="110" spans="2:11" s="1" customFormat="1" ht="15" customHeight="1">
      <c r="B110" s="285"/>
      <c r="C110" s="262" t="s">
        <v>693</v>
      </c>
      <c r="D110" s="262"/>
      <c r="E110" s="262"/>
      <c r="F110" s="283" t="s">
        <v>680</v>
      </c>
      <c r="G110" s="262"/>
      <c r="H110" s="262" t="s">
        <v>714</v>
      </c>
      <c r="I110" s="262" t="s">
        <v>676</v>
      </c>
      <c r="J110" s="262">
        <v>50</v>
      </c>
      <c r="K110" s="274"/>
    </row>
    <row r="111" spans="2:11" s="1" customFormat="1" ht="15" customHeight="1">
      <c r="B111" s="285"/>
      <c r="C111" s="262" t="s">
        <v>701</v>
      </c>
      <c r="D111" s="262"/>
      <c r="E111" s="262"/>
      <c r="F111" s="283" t="s">
        <v>680</v>
      </c>
      <c r="G111" s="262"/>
      <c r="H111" s="262" t="s">
        <v>714</v>
      </c>
      <c r="I111" s="262" t="s">
        <v>676</v>
      </c>
      <c r="J111" s="262">
        <v>50</v>
      </c>
      <c r="K111" s="274"/>
    </row>
    <row r="112" spans="2:11" s="1" customFormat="1" ht="15" customHeight="1">
      <c r="B112" s="285"/>
      <c r="C112" s="262" t="s">
        <v>699</v>
      </c>
      <c r="D112" s="262"/>
      <c r="E112" s="262"/>
      <c r="F112" s="283" t="s">
        <v>680</v>
      </c>
      <c r="G112" s="262"/>
      <c r="H112" s="262" t="s">
        <v>714</v>
      </c>
      <c r="I112" s="262" t="s">
        <v>676</v>
      </c>
      <c r="J112" s="262">
        <v>50</v>
      </c>
      <c r="K112" s="274"/>
    </row>
    <row r="113" spans="2:11" s="1" customFormat="1" ht="15" customHeight="1">
      <c r="B113" s="285"/>
      <c r="C113" s="262" t="s">
        <v>53</v>
      </c>
      <c r="D113" s="262"/>
      <c r="E113" s="262"/>
      <c r="F113" s="283" t="s">
        <v>674</v>
      </c>
      <c r="G113" s="262"/>
      <c r="H113" s="262" t="s">
        <v>715</v>
      </c>
      <c r="I113" s="262" t="s">
        <v>676</v>
      </c>
      <c r="J113" s="262">
        <v>20</v>
      </c>
      <c r="K113" s="274"/>
    </row>
    <row r="114" spans="2:11" s="1" customFormat="1" ht="15" customHeight="1">
      <c r="B114" s="285"/>
      <c r="C114" s="262" t="s">
        <v>716</v>
      </c>
      <c r="D114" s="262"/>
      <c r="E114" s="262"/>
      <c r="F114" s="283" t="s">
        <v>674</v>
      </c>
      <c r="G114" s="262"/>
      <c r="H114" s="262" t="s">
        <v>717</v>
      </c>
      <c r="I114" s="262" t="s">
        <v>676</v>
      </c>
      <c r="J114" s="262">
        <v>120</v>
      </c>
      <c r="K114" s="274"/>
    </row>
    <row r="115" spans="2:11" s="1" customFormat="1" ht="15" customHeight="1">
      <c r="B115" s="285"/>
      <c r="C115" s="262" t="s">
        <v>38</v>
      </c>
      <c r="D115" s="262"/>
      <c r="E115" s="262"/>
      <c r="F115" s="283" t="s">
        <v>674</v>
      </c>
      <c r="G115" s="262"/>
      <c r="H115" s="262" t="s">
        <v>718</v>
      </c>
      <c r="I115" s="262" t="s">
        <v>709</v>
      </c>
      <c r="J115" s="262"/>
      <c r="K115" s="274"/>
    </row>
    <row r="116" spans="2:11" s="1" customFormat="1" ht="15" customHeight="1">
      <c r="B116" s="285"/>
      <c r="C116" s="262" t="s">
        <v>48</v>
      </c>
      <c r="D116" s="262"/>
      <c r="E116" s="262"/>
      <c r="F116" s="283" t="s">
        <v>674</v>
      </c>
      <c r="G116" s="262"/>
      <c r="H116" s="262" t="s">
        <v>719</v>
      </c>
      <c r="I116" s="262" t="s">
        <v>709</v>
      </c>
      <c r="J116" s="262"/>
      <c r="K116" s="274"/>
    </row>
    <row r="117" spans="2:11" s="1" customFormat="1" ht="15" customHeight="1">
      <c r="B117" s="285"/>
      <c r="C117" s="262" t="s">
        <v>57</v>
      </c>
      <c r="D117" s="262"/>
      <c r="E117" s="262"/>
      <c r="F117" s="283" t="s">
        <v>674</v>
      </c>
      <c r="G117" s="262"/>
      <c r="H117" s="262" t="s">
        <v>720</v>
      </c>
      <c r="I117" s="262" t="s">
        <v>721</v>
      </c>
      <c r="J117" s="262"/>
      <c r="K117" s="274"/>
    </row>
    <row r="118" spans="2:11" s="1" customFormat="1" ht="15" customHeight="1">
      <c r="B118" s="288"/>
      <c r="C118" s="294"/>
      <c r="D118" s="294"/>
      <c r="E118" s="294"/>
      <c r="F118" s="294"/>
      <c r="G118" s="294"/>
      <c r="H118" s="294"/>
      <c r="I118" s="294"/>
      <c r="J118" s="294"/>
      <c r="K118" s="290"/>
    </row>
    <row r="119" spans="2:11" s="1" customFormat="1" ht="18.75" customHeight="1">
      <c r="B119" s="295"/>
      <c r="C119" s="296"/>
      <c r="D119" s="296"/>
      <c r="E119" s="296"/>
      <c r="F119" s="297"/>
      <c r="G119" s="296"/>
      <c r="H119" s="296"/>
      <c r="I119" s="296"/>
      <c r="J119" s="296"/>
      <c r="K119" s="295"/>
    </row>
    <row r="120" spans="2:11" s="1" customFormat="1" ht="18.75" customHeight="1"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</row>
    <row r="121" spans="2:11" s="1" customFormat="1" ht="7.5" customHeight="1">
      <c r="B121" s="298"/>
      <c r="C121" s="299"/>
      <c r="D121" s="299"/>
      <c r="E121" s="299"/>
      <c r="F121" s="299"/>
      <c r="G121" s="299"/>
      <c r="H121" s="299"/>
      <c r="I121" s="299"/>
      <c r="J121" s="299"/>
      <c r="K121" s="300"/>
    </row>
    <row r="122" spans="2:11" s="1" customFormat="1" ht="45" customHeight="1">
      <c r="B122" s="301"/>
      <c r="C122" s="382" t="s">
        <v>722</v>
      </c>
      <c r="D122" s="382"/>
      <c r="E122" s="382"/>
      <c r="F122" s="382"/>
      <c r="G122" s="382"/>
      <c r="H122" s="382"/>
      <c r="I122" s="382"/>
      <c r="J122" s="382"/>
      <c r="K122" s="302"/>
    </row>
    <row r="123" spans="2:11" s="1" customFormat="1" ht="17.25" customHeight="1">
      <c r="B123" s="303"/>
      <c r="C123" s="275" t="s">
        <v>668</v>
      </c>
      <c r="D123" s="275"/>
      <c r="E123" s="275"/>
      <c r="F123" s="275" t="s">
        <v>669</v>
      </c>
      <c r="G123" s="276"/>
      <c r="H123" s="275" t="s">
        <v>54</v>
      </c>
      <c r="I123" s="275" t="s">
        <v>57</v>
      </c>
      <c r="J123" s="275" t="s">
        <v>670</v>
      </c>
      <c r="K123" s="304"/>
    </row>
    <row r="124" spans="2:11" s="1" customFormat="1" ht="17.25" customHeight="1">
      <c r="B124" s="303"/>
      <c r="C124" s="277" t="s">
        <v>671</v>
      </c>
      <c r="D124" s="277"/>
      <c r="E124" s="277"/>
      <c r="F124" s="278" t="s">
        <v>672</v>
      </c>
      <c r="G124" s="279"/>
      <c r="H124" s="277"/>
      <c r="I124" s="277"/>
      <c r="J124" s="277" t="s">
        <v>673</v>
      </c>
      <c r="K124" s="304"/>
    </row>
    <row r="125" spans="2:11" s="1" customFormat="1" ht="5.25" customHeight="1">
      <c r="B125" s="305"/>
      <c r="C125" s="280"/>
      <c r="D125" s="280"/>
      <c r="E125" s="280"/>
      <c r="F125" s="280"/>
      <c r="G125" s="306"/>
      <c r="H125" s="280"/>
      <c r="I125" s="280"/>
      <c r="J125" s="280"/>
      <c r="K125" s="307"/>
    </row>
    <row r="126" spans="2:11" s="1" customFormat="1" ht="15" customHeight="1">
      <c r="B126" s="305"/>
      <c r="C126" s="262" t="s">
        <v>677</v>
      </c>
      <c r="D126" s="282"/>
      <c r="E126" s="282"/>
      <c r="F126" s="283" t="s">
        <v>674</v>
      </c>
      <c r="G126" s="262"/>
      <c r="H126" s="262" t="s">
        <v>714</v>
      </c>
      <c r="I126" s="262" t="s">
        <v>676</v>
      </c>
      <c r="J126" s="262">
        <v>120</v>
      </c>
      <c r="K126" s="308"/>
    </row>
    <row r="127" spans="2:11" s="1" customFormat="1" ht="15" customHeight="1">
      <c r="B127" s="305"/>
      <c r="C127" s="262" t="s">
        <v>723</v>
      </c>
      <c r="D127" s="262"/>
      <c r="E127" s="262"/>
      <c r="F127" s="283" t="s">
        <v>674</v>
      </c>
      <c r="G127" s="262"/>
      <c r="H127" s="262" t="s">
        <v>724</v>
      </c>
      <c r="I127" s="262" t="s">
        <v>676</v>
      </c>
      <c r="J127" s="262" t="s">
        <v>725</v>
      </c>
      <c r="K127" s="308"/>
    </row>
    <row r="128" spans="2:11" s="1" customFormat="1" ht="15" customHeight="1">
      <c r="B128" s="305"/>
      <c r="C128" s="262" t="s">
        <v>622</v>
      </c>
      <c r="D128" s="262"/>
      <c r="E128" s="262"/>
      <c r="F128" s="283" t="s">
        <v>674</v>
      </c>
      <c r="G128" s="262"/>
      <c r="H128" s="262" t="s">
        <v>726</v>
      </c>
      <c r="I128" s="262" t="s">
        <v>676</v>
      </c>
      <c r="J128" s="262" t="s">
        <v>725</v>
      </c>
      <c r="K128" s="308"/>
    </row>
    <row r="129" spans="2:11" s="1" customFormat="1" ht="15" customHeight="1">
      <c r="B129" s="305"/>
      <c r="C129" s="262" t="s">
        <v>685</v>
      </c>
      <c r="D129" s="262"/>
      <c r="E129" s="262"/>
      <c r="F129" s="283" t="s">
        <v>680</v>
      </c>
      <c r="G129" s="262"/>
      <c r="H129" s="262" t="s">
        <v>686</v>
      </c>
      <c r="I129" s="262" t="s">
        <v>676</v>
      </c>
      <c r="J129" s="262">
        <v>15</v>
      </c>
      <c r="K129" s="308"/>
    </row>
    <row r="130" spans="2:11" s="1" customFormat="1" ht="15" customHeight="1">
      <c r="B130" s="305"/>
      <c r="C130" s="286" t="s">
        <v>687</v>
      </c>
      <c r="D130" s="286"/>
      <c r="E130" s="286"/>
      <c r="F130" s="287" t="s">
        <v>680</v>
      </c>
      <c r="G130" s="286"/>
      <c r="H130" s="286" t="s">
        <v>688</v>
      </c>
      <c r="I130" s="286" t="s">
        <v>676</v>
      </c>
      <c r="J130" s="286">
        <v>15</v>
      </c>
      <c r="K130" s="308"/>
    </row>
    <row r="131" spans="2:11" s="1" customFormat="1" ht="15" customHeight="1">
      <c r="B131" s="305"/>
      <c r="C131" s="286" t="s">
        <v>689</v>
      </c>
      <c r="D131" s="286"/>
      <c r="E131" s="286"/>
      <c r="F131" s="287" t="s">
        <v>680</v>
      </c>
      <c r="G131" s="286"/>
      <c r="H131" s="286" t="s">
        <v>690</v>
      </c>
      <c r="I131" s="286" t="s">
        <v>676</v>
      </c>
      <c r="J131" s="286">
        <v>20</v>
      </c>
      <c r="K131" s="308"/>
    </row>
    <row r="132" spans="2:11" s="1" customFormat="1" ht="15" customHeight="1">
      <c r="B132" s="305"/>
      <c r="C132" s="286" t="s">
        <v>691</v>
      </c>
      <c r="D132" s="286"/>
      <c r="E132" s="286"/>
      <c r="F132" s="287" t="s">
        <v>680</v>
      </c>
      <c r="G132" s="286"/>
      <c r="H132" s="286" t="s">
        <v>692</v>
      </c>
      <c r="I132" s="286" t="s">
        <v>676</v>
      </c>
      <c r="J132" s="286">
        <v>20</v>
      </c>
      <c r="K132" s="308"/>
    </row>
    <row r="133" spans="2:11" s="1" customFormat="1" ht="15" customHeight="1">
      <c r="B133" s="305"/>
      <c r="C133" s="262" t="s">
        <v>679</v>
      </c>
      <c r="D133" s="262"/>
      <c r="E133" s="262"/>
      <c r="F133" s="283" t="s">
        <v>680</v>
      </c>
      <c r="G133" s="262"/>
      <c r="H133" s="262" t="s">
        <v>714</v>
      </c>
      <c r="I133" s="262" t="s">
        <v>676</v>
      </c>
      <c r="J133" s="262">
        <v>50</v>
      </c>
      <c r="K133" s="308"/>
    </row>
    <row r="134" spans="2:11" s="1" customFormat="1" ht="15" customHeight="1">
      <c r="B134" s="305"/>
      <c r="C134" s="262" t="s">
        <v>693</v>
      </c>
      <c r="D134" s="262"/>
      <c r="E134" s="262"/>
      <c r="F134" s="283" t="s">
        <v>680</v>
      </c>
      <c r="G134" s="262"/>
      <c r="H134" s="262" t="s">
        <v>714</v>
      </c>
      <c r="I134" s="262" t="s">
        <v>676</v>
      </c>
      <c r="J134" s="262">
        <v>50</v>
      </c>
      <c r="K134" s="308"/>
    </row>
    <row r="135" spans="2:11" s="1" customFormat="1" ht="15" customHeight="1">
      <c r="B135" s="305"/>
      <c r="C135" s="262" t="s">
        <v>699</v>
      </c>
      <c r="D135" s="262"/>
      <c r="E135" s="262"/>
      <c r="F135" s="283" t="s">
        <v>680</v>
      </c>
      <c r="G135" s="262"/>
      <c r="H135" s="262" t="s">
        <v>714</v>
      </c>
      <c r="I135" s="262" t="s">
        <v>676</v>
      </c>
      <c r="J135" s="262">
        <v>50</v>
      </c>
      <c r="K135" s="308"/>
    </row>
    <row r="136" spans="2:11" s="1" customFormat="1" ht="15" customHeight="1">
      <c r="B136" s="305"/>
      <c r="C136" s="262" t="s">
        <v>701</v>
      </c>
      <c r="D136" s="262"/>
      <c r="E136" s="262"/>
      <c r="F136" s="283" t="s">
        <v>680</v>
      </c>
      <c r="G136" s="262"/>
      <c r="H136" s="262" t="s">
        <v>714</v>
      </c>
      <c r="I136" s="262" t="s">
        <v>676</v>
      </c>
      <c r="J136" s="262">
        <v>50</v>
      </c>
      <c r="K136" s="308"/>
    </row>
    <row r="137" spans="2:11" s="1" customFormat="1" ht="15" customHeight="1">
      <c r="B137" s="305"/>
      <c r="C137" s="262" t="s">
        <v>702</v>
      </c>
      <c r="D137" s="262"/>
      <c r="E137" s="262"/>
      <c r="F137" s="283" t="s">
        <v>680</v>
      </c>
      <c r="G137" s="262"/>
      <c r="H137" s="262" t="s">
        <v>727</v>
      </c>
      <c r="I137" s="262" t="s">
        <v>676</v>
      </c>
      <c r="J137" s="262">
        <v>255</v>
      </c>
      <c r="K137" s="308"/>
    </row>
    <row r="138" spans="2:11" s="1" customFormat="1" ht="15" customHeight="1">
      <c r="B138" s="305"/>
      <c r="C138" s="262" t="s">
        <v>704</v>
      </c>
      <c r="D138" s="262"/>
      <c r="E138" s="262"/>
      <c r="F138" s="283" t="s">
        <v>674</v>
      </c>
      <c r="G138" s="262"/>
      <c r="H138" s="262" t="s">
        <v>728</v>
      </c>
      <c r="I138" s="262" t="s">
        <v>706</v>
      </c>
      <c r="J138" s="262"/>
      <c r="K138" s="308"/>
    </row>
    <row r="139" spans="2:11" s="1" customFormat="1" ht="15" customHeight="1">
      <c r="B139" s="305"/>
      <c r="C139" s="262" t="s">
        <v>707</v>
      </c>
      <c r="D139" s="262"/>
      <c r="E139" s="262"/>
      <c r="F139" s="283" t="s">
        <v>674</v>
      </c>
      <c r="G139" s="262"/>
      <c r="H139" s="262" t="s">
        <v>729</v>
      </c>
      <c r="I139" s="262" t="s">
        <v>709</v>
      </c>
      <c r="J139" s="262"/>
      <c r="K139" s="308"/>
    </row>
    <row r="140" spans="2:11" s="1" customFormat="1" ht="15" customHeight="1">
      <c r="B140" s="305"/>
      <c r="C140" s="262" t="s">
        <v>710</v>
      </c>
      <c r="D140" s="262"/>
      <c r="E140" s="262"/>
      <c r="F140" s="283" t="s">
        <v>674</v>
      </c>
      <c r="G140" s="262"/>
      <c r="H140" s="262" t="s">
        <v>710</v>
      </c>
      <c r="I140" s="262" t="s">
        <v>709</v>
      </c>
      <c r="J140" s="262"/>
      <c r="K140" s="308"/>
    </row>
    <row r="141" spans="2:11" s="1" customFormat="1" ht="15" customHeight="1">
      <c r="B141" s="305"/>
      <c r="C141" s="262" t="s">
        <v>38</v>
      </c>
      <c r="D141" s="262"/>
      <c r="E141" s="262"/>
      <c r="F141" s="283" t="s">
        <v>674</v>
      </c>
      <c r="G141" s="262"/>
      <c r="H141" s="262" t="s">
        <v>730</v>
      </c>
      <c r="I141" s="262" t="s">
        <v>709</v>
      </c>
      <c r="J141" s="262"/>
      <c r="K141" s="308"/>
    </row>
    <row r="142" spans="2:11" s="1" customFormat="1" ht="15" customHeight="1">
      <c r="B142" s="305"/>
      <c r="C142" s="262" t="s">
        <v>731</v>
      </c>
      <c r="D142" s="262"/>
      <c r="E142" s="262"/>
      <c r="F142" s="283" t="s">
        <v>674</v>
      </c>
      <c r="G142" s="262"/>
      <c r="H142" s="262" t="s">
        <v>732</v>
      </c>
      <c r="I142" s="262" t="s">
        <v>709</v>
      </c>
      <c r="J142" s="262"/>
      <c r="K142" s="308"/>
    </row>
    <row r="143" spans="2:11" s="1" customFormat="1" ht="15" customHeight="1">
      <c r="B143" s="309"/>
      <c r="C143" s="310"/>
      <c r="D143" s="310"/>
      <c r="E143" s="310"/>
      <c r="F143" s="310"/>
      <c r="G143" s="310"/>
      <c r="H143" s="310"/>
      <c r="I143" s="310"/>
      <c r="J143" s="310"/>
      <c r="K143" s="311"/>
    </row>
    <row r="144" spans="2:11" s="1" customFormat="1" ht="18.75" customHeight="1">
      <c r="B144" s="296"/>
      <c r="C144" s="296"/>
      <c r="D144" s="296"/>
      <c r="E144" s="296"/>
      <c r="F144" s="297"/>
      <c r="G144" s="296"/>
      <c r="H144" s="296"/>
      <c r="I144" s="296"/>
      <c r="J144" s="296"/>
      <c r="K144" s="296"/>
    </row>
    <row r="145" spans="2:11" s="1" customFormat="1" ht="18.75" customHeight="1">
      <c r="B145" s="269"/>
      <c r="C145" s="269"/>
      <c r="D145" s="269"/>
      <c r="E145" s="269"/>
      <c r="F145" s="269"/>
      <c r="G145" s="269"/>
      <c r="H145" s="269"/>
      <c r="I145" s="269"/>
      <c r="J145" s="269"/>
      <c r="K145" s="269"/>
    </row>
    <row r="146" spans="2:11" s="1" customFormat="1" ht="7.5" customHeight="1">
      <c r="B146" s="270"/>
      <c r="C146" s="271"/>
      <c r="D146" s="271"/>
      <c r="E146" s="271"/>
      <c r="F146" s="271"/>
      <c r="G146" s="271"/>
      <c r="H146" s="271"/>
      <c r="I146" s="271"/>
      <c r="J146" s="271"/>
      <c r="K146" s="272"/>
    </row>
    <row r="147" spans="2:11" s="1" customFormat="1" ht="45" customHeight="1">
      <c r="B147" s="273"/>
      <c r="C147" s="381" t="s">
        <v>733</v>
      </c>
      <c r="D147" s="381"/>
      <c r="E147" s="381"/>
      <c r="F147" s="381"/>
      <c r="G147" s="381"/>
      <c r="H147" s="381"/>
      <c r="I147" s="381"/>
      <c r="J147" s="381"/>
      <c r="K147" s="274"/>
    </row>
    <row r="148" spans="2:11" s="1" customFormat="1" ht="17.25" customHeight="1">
      <c r="B148" s="273"/>
      <c r="C148" s="275" t="s">
        <v>668</v>
      </c>
      <c r="D148" s="275"/>
      <c r="E148" s="275"/>
      <c r="F148" s="275" t="s">
        <v>669</v>
      </c>
      <c r="G148" s="276"/>
      <c r="H148" s="275" t="s">
        <v>54</v>
      </c>
      <c r="I148" s="275" t="s">
        <v>57</v>
      </c>
      <c r="J148" s="275" t="s">
        <v>670</v>
      </c>
      <c r="K148" s="274"/>
    </row>
    <row r="149" spans="2:11" s="1" customFormat="1" ht="17.25" customHeight="1">
      <c r="B149" s="273"/>
      <c r="C149" s="277" t="s">
        <v>671</v>
      </c>
      <c r="D149" s="277"/>
      <c r="E149" s="277"/>
      <c r="F149" s="278" t="s">
        <v>672</v>
      </c>
      <c r="G149" s="279"/>
      <c r="H149" s="277"/>
      <c r="I149" s="277"/>
      <c r="J149" s="277" t="s">
        <v>673</v>
      </c>
      <c r="K149" s="274"/>
    </row>
    <row r="150" spans="2:11" s="1" customFormat="1" ht="5.25" customHeight="1">
      <c r="B150" s="285"/>
      <c r="C150" s="280"/>
      <c r="D150" s="280"/>
      <c r="E150" s="280"/>
      <c r="F150" s="280"/>
      <c r="G150" s="281"/>
      <c r="H150" s="280"/>
      <c r="I150" s="280"/>
      <c r="J150" s="280"/>
      <c r="K150" s="308"/>
    </row>
    <row r="151" spans="2:11" s="1" customFormat="1" ht="15" customHeight="1">
      <c r="B151" s="285"/>
      <c r="C151" s="312" t="s">
        <v>677</v>
      </c>
      <c r="D151" s="262"/>
      <c r="E151" s="262"/>
      <c r="F151" s="313" t="s">
        <v>674</v>
      </c>
      <c r="G151" s="262"/>
      <c r="H151" s="312" t="s">
        <v>714</v>
      </c>
      <c r="I151" s="312" t="s">
        <v>676</v>
      </c>
      <c r="J151" s="312">
        <v>120</v>
      </c>
      <c r="K151" s="308"/>
    </row>
    <row r="152" spans="2:11" s="1" customFormat="1" ht="15" customHeight="1">
      <c r="B152" s="285"/>
      <c r="C152" s="312" t="s">
        <v>723</v>
      </c>
      <c r="D152" s="262"/>
      <c r="E152" s="262"/>
      <c r="F152" s="313" t="s">
        <v>674</v>
      </c>
      <c r="G152" s="262"/>
      <c r="H152" s="312" t="s">
        <v>734</v>
      </c>
      <c r="I152" s="312" t="s">
        <v>676</v>
      </c>
      <c r="J152" s="312" t="s">
        <v>725</v>
      </c>
      <c r="K152" s="308"/>
    </row>
    <row r="153" spans="2:11" s="1" customFormat="1" ht="15" customHeight="1">
      <c r="B153" s="285"/>
      <c r="C153" s="312" t="s">
        <v>622</v>
      </c>
      <c r="D153" s="262"/>
      <c r="E153" s="262"/>
      <c r="F153" s="313" t="s">
        <v>674</v>
      </c>
      <c r="G153" s="262"/>
      <c r="H153" s="312" t="s">
        <v>735</v>
      </c>
      <c r="I153" s="312" t="s">
        <v>676</v>
      </c>
      <c r="J153" s="312" t="s">
        <v>725</v>
      </c>
      <c r="K153" s="308"/>
    </row>
    <row r="154" spans="2:11" s="1" customFormat="1" ht="15" customHeight="1">
      <c r="B154" s="285"/>
      <c r="C154" s="312" t="s">
        <v>679</v>
      </c>
      <c r="D154" s="262"/>
      <c r="E154" s="262"/>
      <c r="F154" s="313" t="s">
        <v>680</v>
      </c>
      <c r="G154" s="262"/>
      <c r="H154" s="312" t="s">
        <v>714</v>
      </c>
      <c r="I154" s="312" t="s">
        <v>676</v>
      </c>
      <c r="J154" s="312">
        <v>50</v>
      </c>
      <c r="K154" s="308"/>
    </row>
    <row r="155" spans="2:11" s="1" customFormat="1" ht="15" customHeight="1">
      <c r="B155" s="285"/>
      <c r="C155" s="312" t="s">
        <v>682</v>
      </c>
      <c r="D155" s="262"/>
      <c r="E155" s="262"/>
      <c r="F155" s="313" t="s">
        <v>674</v>
      </c>
      <c r="G155" s="262"/>
      <c r="H155" s="312" t="s">
        <v>714</v>
      </c>
      <c r="I155" s="312" t="s">
        <v>684</v>
      </c>
      <c r="J155" s="312"/>
      <c r="K155" s="308"/>
    </row>
    <row r="156" spans="2:11" s="1" customFormat="1" ht="15" customHeight="1">
      <c r="B156" s="285"/>
      <c r="C156" s="312" t="s">
        <v>693</v>
      </c>
      <c r="D156" s="262"/>
      <c r="E156" s="262"/>
      <c r="F156" s="313" t="s">
        <v>680</v>
      </c>
      <c r="G156" s="262"/>
      <c r="H156" s="312" t="s">
        <v>714</v>
      </c>
      <c r="I156" s="312" t="s">
        <v>676</v>
      </c>
      <c r="J156" s="312">
        <v>50</v>
      </c>
      <c r="K156" s="308"/>
    </row>
    <row r="157" spans="2:11" s="1" customFormat="1" ht="15" customHeight="1">
      <c r="B157" s="285"/>
      <c r="C157" s="312" t="s">
        <v>701</v>
      </c>
      <c r="D157" s="262"/>
      <c r="E157" s="262"/>
      <c r="F157" s="313" t="s">
        <v>680</v>
      </c>
      <c r="G157" s="262"/>
      <c r="H157" s="312" t="s">
        <v>714</v>
      </c>
      <c r="I157" s="312" t="s">
        <v>676</v>
      </c>
      <c r="J157" s="312">
        <v>50</v>
      </c>
      <c r="K157" s="308"/>
    </row>
    <row r="158" spans="2:11" s="1" customFormat="1" ht="15" customHeight="1">
      <c r="B158" s="285"/>
      <c r="C158" s="312" t="s">
        <v>699</v>
      </c>
      <c r="D158" s="262"/>
      <c r="E158" s="262"/>
      <c r="F158" s="313" t="s">
        <v>680</v>
      </c>
      <c r="G158" s="262"/>
      <c r="H158" s="312" t="s">
        <v>714</v>
      </c>
      <c r="I158" s="312" t="s">
        <v>676</v>
      </c>
      <c r="J158" s="312">
        <v>50</v>
      </c>
      <c r="K158" s="308"/>
    </row>
    <row r="159" spans="2:11" s="1" customFormat="1" ht="15" customHeight="1">
      <c r="B159" s="285"/>
      <c r="C159" s="312" t="s">
        <v>89</v>
      </c>
      <c r="D159" s="262"/>
      <c r="E159" s="262"/>
      <c r="F159" s="313" t="s">
        <v>674</v>
      </c>
      <c r="G159" s="262"/>
      <c r="H159" s="312" t="s">
        <v>736</v>
      </c>
      <c r="I159" s="312" t="s">
        <v>676</v>
      </c>
      <c r="J159" s="312" t="s">
        <v>737</v>
      </c>
      <c r="K159" s="308"/>
    </row>
    <row r="160" spans="2:11" s="1" customFormat="1" ht="15" customHeight="1">
      <c r="B160" s="285"/>
      <c r="C160" s="312" t="s">
        <v>738</v>
      </c>
      <c r="D160" s="262"/>
      <c r="E160" s="262"/>
      <c r="F160" s="313" t="s">
        <v>674</v>
      </c>
      <c r="G160" s="262"/>
      <c r="H160" s="312" t="s">
        <v>739</v>
      </c>
      <c r="I160" s="312" t="s">
        <v>709</v>
      </c>
      <c r="J160" s="312"/>
      <c r="K160" s="308"/>
    </row>
    <row r="161" spans="2:11" s="1" customFormat="1" ht="15" customHeight="1">
      <c r="B161" s="314"/>
      <c r="C161" s="294"/>
      <c r="D161" s="294"/>
      <c r="E161" s="294"/>
      <c r="F161" s="294"/>
      <c r="G161" s="294"/>
      <c r="H161" s="294"/>
      <c r="I161" s="294"/>
      <c r="J161" s="294"/>
      <c r="K161" s="315"/>
    </row>
    <row r="162" spans="2:11" s="1" customFormat="1" ht="18.75" customHeight="1">
      <c r="B162" s="296"/>
      <c r="C162" s="306"/>
      <c r="D162" s="306"/>
      <c r="E162" s="306"/>
      <c r="F162" s="316"/>
      <c r="G162" s="306"/>
      <c r="H162" s="306"/>
      <c r="I162" s="306"/>
      <c r="J162" s="306"/>
      <c r="K162" s="296"/>
    </row>
    <row r="163" spans="2:11" s="1" customFormat="1" ht="18.75" customHeight="1">
      <c r="B163" s="269"/>
      <c r="C163" s="269"/>
      <c r="D163" s="269"/>
      <c r="E163" s="269"/>
      <c r="F163" s="269"/>
      <c r="G163" s="269"/>
      <c r="H163" s="269"/>
      <c r="I163" s="269"/>
      <c r="J163" s="269"/>
      <c r="K163" s="269"/>
    </row>
    <row r="164" spans="2:11" s="1" customFormat="1" ht="7.5" customHeight="1">
      <c r="B164" s="251"/>
      <c r="C164" s="252"/>
      <c r="D164" s="252"/>
      <c r="E164" s="252"/>
      <c r="F164" s="252"/>
      <c r="G164" s="252"/>
      <c r="H164" s="252"/>
      <c r="I164" s="252"/>
      <c r="J164" s="252"/>
      <c r="K164" s="253"/>
    </row>
    <row r="165" spans="2:11" s="1" customFormat="1" ht="45" customHeight="1">
      <c r="B165" s="254"/>
      <c r="C165" s="382" t="s">
        <v>740</v>
      </c>
      <c r="D165" s="382"/>
      <c r="E165" s="382"/>
      <c r="F165" s="382"/>
      <c r="G165" s="382"/>
      <c r="H165" s="382"/>
      <c r="I165" s="382"/>
      <c r="J165" s="382"/>
      <c r="K165" s="255"/>
    </row>
    <row r="166" spans="2:11" s="1" customFormat="1" ht="17.25" customHeight="1">
      <c r="B166" s="254"/>
      <c r="C166" s="275" t="s">
        <v>668</v>
      </c>
      <c r="D166" s="275"/>
      <c r="E166" s="275"/>
      <c r="F166" s="275" t="s">
        <v>669</v>
      </c>
      <c r="G166" s="317"/>
      <c r="H166" s="318" t="s">
        <v>54</v>
      </c>
      <c r="I166" s="318" t="s">
        <v>57</v>
      </c>
      <c r="J166" s="275" t="s">
        <v>670</v>
      </c>
      <c r="K166" s="255"/>
    </row>
    <row r="167" spans="2:11" s="1" customFormat="1" ht="17.25" customHeight="1">
      <c r="B167" s="256"/>
      <c r="C167" s="277" t="s">
        <v>671</v>
      </c>
      <c r="D167" s="277"/>
      <c r="E167" s="277"/>
      <c r="F167" s="278" t="s">
        <v>672</v>
      </c>
      <c r="G167" s="319"/>
      <c r="H167" s="320"/>
      <c r="I167" s="320"/>
      <c r="J167" s="277" t="s">
        <v>673</v>
      </c>
      <c r="K167" s="257"/>
    </row>
    <row r="168" spans="2:11" s="1" customFormat="1" ht="5.25" customHeight="1">
      <c r="B168" s="285"/>
      <c r="C168" s="280"/>
      <c r="D168" s="280"/>
      <c r="E168" s="280"/>
      <c r="F168" s="280"/>
      <c r="G168" s="281"/>
      <c r="H168" s="280"/>
      <c r="I168" s="280"/>
      <c r="J168" s="280"/>
      <c r="K168" s="308"/>
    </row>
    <row r="169" spans="2:11" s="1" customFormat="1" ht="15" customHeight="1">
      <c r="B169" s="285"/>
      <c r="C169" s="262" t="s">
        <v>677</v>
      </c>
      <c r="D169" s="262"/>
      <c r="E169" s="262"/>
      <c r="F169" s="283" t="s">
        <v>674</v>
      </c>
      <c r="G169" s="262"/>
      <c r="H169" s="262" t="s">
        <v>714</v>
      </c>
      <c r="I169" s="262" t="s">
        <v>676</v>
      </c>
      <c r="J169" s="262">
        <v>120</v>
      </c>
      <c r="K169" s="308"/>
    </row>
    <row r="170" spans="2:11" s="1" customFormat="1" ht="15" customHeight="1">
      <c r="B170" s="285"/>
      <c r="C170" s="262" t="s">
        <v>723</v>
      </c>
      <c r="D170" s="262"/>
      <c r="E170" s="262"/>
      <c r="F170" s="283" t="s">
        <v>674</v>
      </c>
      <c r="G170" s="262"/>
      <c r="H170" s="262" t="s">
        <v>724</v>
      </c>
      <c r="I170" s="262" t="s">
        <v>676</v>
      </c>
      <c r="J170" s="262" t="s">
        <v>725</v>
      </c>
      <c r="K170" s="308"/>
    </row>
    <row r="171" spans="2:11" s="1" customFormat="1" ht="15" customHeight="1">
      <c r="B171" s="285"/>
      <c r="C171" s="262" t="s">
        <v>622</v>
      </c>
      <c r="D171" s="262"/>
      <c r="E171" s="262"/>
      <c r="F171" s="283" t="s">
        <v>674</v>
      </c>
      <c r="G171" s="262"/>
      <c r="H171" s="262" t="s">
        <v>741</v>
      </c>
      <c r="I171" s="262" t="s">
        <v>676</v>
      </c>
      <c r="J171" s="262" t="s">
        <v>725</v>
      </c>
      <c r="K171" s="308"/>
    </row>
    <row r="172" spans="2:11" s="1" customFormat="1" ht="15" customHeight="1">
      <c r="B172" s="285"/>
      <c r="C172" s="262" t="s">
        <v>679</v>
      </c>
      <c r="D172" s="262"/>
      <c r="E172" s="262"/>
      <c r="F172" s="283" t="s">
        <v>680</v>
      </c>
      <c r="G172" s="262"/>
      <c r="H172" s="262" t="s">
        <v>741</v>
      </c>
      <c r="I172" s="262" t="s">
        <v>676</v>
      </c>
      <c r="J172" s="262">
        <v>50</v>
      </c>
      <c r="K172" s="308"/>
    </row>
    <row r="173" spans="2:11" s="1" customFormat="1" ht="15" customHeight="1">
      <c r="B173" s="285"/>
      <c r="C173" s="262" t="s">
        <v>682</v>
      </c>
      <c r="D173" s="262"/>
      <c r="E173" s="262"/>
      <c r="F173" s="283" t="s">
        <v>674</v>
      </c>
      <c r="G173" s="262"/>
      <c r="H173" s="262" t="s">
        <v>741</v>
      </c>
      <c r="I173" s="262" t="s">
        <v>684</v>
      </c>
      <c r="J173" s="262"/>
      <c r="K173" s="308"/>
    </row>
    <row r="174" spans="2:11" s="1" customFormat="1" ht="15" customHeight="1">
      <c r="B174" s="285"/>
      <c r="C174" s="262" t="s">
        <v>693</v>
      </c>
      <c r="D174" s="262"/>
      <c r="E174" s="262"/>
      <c r="F174" s="283" t="s">
        <v>680</v>
      </c>
      <c r="G174" s="262"/>
      <c r="H174" s="262" t="s">
        <v>741</v>
      </c>
      <c r="I174" s="262" t="s">
        <v>676</v>
      </c>
      <c r="J174" s="262">
        <v>50</v>
      </c>
      <c r="K174" s="308"/>
    </row>
    <row r="175" spans="2:11" s="1" customFormat="1" ht="15" customHeight="1">
      <c r="B175" s="285"/>
      <c r="C175" s="262" t="s">
        <v>701</v>
      </c>
      <c r="D175" s="262"/>
      <c r="E175" s="262"/>
      <c r="F175" s="283" t="s">
        <v>680</v>
      </c>
      <c r="G175" s="262"/>
      <c r="H175" s="262" t="s">
        <v>741</v>
      </c>
      <c r="I175" s="262" t="s">
        <v>676</v>
      </c>
      <c r="J175" s="262">
        <v>50</v>
      </c>
      <c r="K175" s="308"/>
    </row>
    <row r="176" spans="2:11" s="1" customFormat="1" ht="15" customHeight="1">
      <c r="B176" s="285"/>
      <c r="C176" s="262" t="s">
        <v>699</v>
      </c>
      <c r="D176" s="262"/>
      <c r="E176" s="262"/>
      <c r="F176" s="283" t="s">
        <v>680</v>
      </c>
      <c r="G176" s="262"/>
      <c r="H176" s="262" t="s">
        <v>741</v>
      </c>
      <c r="I176" s="262" t="s">
        <v>676</v>
      </c>
      <c r="J176" s="262">
        <v>50</v>
      </c>
      <c r="K176" s="308"/>
    </row>
    <row r="177" spans="2:11" s="1" customFormat="1" ht="15" customHeight="1">
      <c r="B177" s="285"/>
      <c r="C177" s="262" t="s">
        <v>111</v>
      </c>
      <c r="D177" s="262"/>
      <c r="E177" s="262"/>
      <c r="F177" s="283" t="s">
        <v>674</v>
      </c>
      <c r="G177" s="262"/>
      <c r="H177" s="262" t="s">
        <v>742</v>
      </c>
      <c r="I177" s="262" t="s">
        <v>743</v>
      </c>
      <c r="J177" s="262"/>
      <c r="K177" s="308"/>
    </row>
    <row r="178" spans="2:11" s="1" customFormat="1" ht="15" customHeight="1">
      <c r="B178" s="285"/>
      <c r="C178" s="262" t="s">
        <v>57</v>
      </c>
      <c r="D178" s="262"/>
      <c r="E178" s="262"/>
      <c r="F178" s="283" t="s">
        <v>674</v>
      </c>
      <c r="G178" s="262"/>
      <c r="H178" s="262" t="s">
        <v>744</v>
      </c>
      <c r="I178" s="262" t="s">
        <v>745</v>
      </c>
      <c r="J178" s="262">
        <v>1</v>
      </c>
      <c r="K178" s="308"/>
    </row>
    <row r="179" spans="2:11" s="1" customFormat="1" ht="15" customHeight="1">
      <c r="B179" s="285"/>
      <c r="C179" s="262" t="s">
        <v>53</v>
      </c>
      <c r="D179" s="262"/>
      <c r="E179" s="262"/>
      <c r="F179" s="283" t="s">
        <v>674</v>
      </c>
      <c r="G179" s="262"/>
      <c r="H179" s="262" t="s">
        <v>746</v>
      </c>
      <c r="I179" s="262" t="s">
        <v>676</v>
      </c>
      <c r="J179" s="262">
        <v>20</v>
      </c>
      <c r="K179" s="308"/>
    </row>
    <row r="180" spans="2:11" s="1" customFormat="1" ht="15" customHeight="1">
      <c r="B180" s="285"/>
      <c r="C180" s="262" t="s">
        <v>54</v>
      </c>
      <c r="D180" s="262"/>
      <c r="E180" s="262"/>
      <c r="F180" s="283" t="s">
        <v>674</v>
      </c>
      <c r="G180" s="262"/>
      <c r="H180" s="262" t="s">
        <v>747</v>
      </c>
      <c r="I180" s="262" t="s">
        <v>676</v>
      </c>
      <c r="J180" s="262">
        <v>255</v>
      </c>
      <c r="K180" s="308"/>
    </row>
    <row r="181" spans="2:11" s="1" customFormat="1" ht="15" customHeight="1">
      <c r="B181" s="285"/>
      <c r="C181" s="262" t="s">
        <v>112</v>
      </c>
      <c r="D181" s="262"/>
      <c r="E181" s="262"/>
      <c r="F181" s="283" t="s">
        <v>674</v>
      </c>
      <c r="G181" s="262"/>
      <c r="H181" s="262" t="s">
        <v>638</v>
      </c>
      <c r="I181" s="262" t="s">
        <v>676</v>
      </c>
      <c r="J181" s="262">
        <v>10</v>
      </c>
      <c r="K181" s="308"/>
    </row>
    <row r="182" spans="2:11" s="1" customFormat="1" ht="15" customHeight="1">
      <c r="B182" s="285"/>
      <c r="C182" s="262" t="s">
        <v>113</v>
      </c>
      <c r="D182" s="262"/>
      <c r="E182" s="262"/>
      <c r="F182" s="283" t="s">
        <v>674</v>
      </c>
      <c r="G182" s="262"/>
      <c r="H182" s="262" t="s">
        <v>748</v>
      </c>
      <c r="I182" s="262" t="s">
        <v>709</v>
      </c>
      <c r="J182" s="262"/>
      <c r="K182" s="308"/>
    </row>
    <row r="183" spans="2:11" s="1" customFormat="1" ht="15" customHeight="1">
      <c r="B183" s="285"/>
      <c r="C183" s="262" t="s">
        <v>749</v>
      </c>
      <c r="D183" s="262"/>
      <c r="E183" s="262"/>
      <c r="F183" s="283" t="s">
        <v>674</v>
      </c>
      <c r="G183" s="262"/>
      <c r="H183" s="262" t="s">
        <v>750</v>
      </c>
      <c r="I183" s="262" t="s">
        <v>709</v>
      </c>
      <c r="J183" s="262"/>
      <c r="K183" s="308"/>
    </row>
    <row r="184" spans="2:11" s="1" customFormat="1" ht="15" customHeight="1">
      <c r="B184" s="285"/>
      <c r="C184" s="262" t="s">
        <v>738</v>
      </c>
      <c r="D184" s="262"/>
      <c r="E184" s="262"/>
      <c r="F184" s="283" t="s">
        <v>674</v>
      </c>
      <c r="G184" s="262"/>
      <c r="H184" s="262" t="s">
        <v>751</v>
      </c>
      <c r="I184" s="262" t="s">
        <v>709</v>
      </c>
      <c r="J184" s="262"/>
      <c r="K184" s="308"/>
    </row>
    <row r="185" spans="2:11" s="1" customFormat="1" ht="15" customHeight="1">
      <c r="B185" s="285"/>
      <c r="C185" s="262" t="s">
        <v>115</v>
      </c>
      <c r="D185" s="262"/>
      <c r="E185" s="262"/>
      <c r="F185" s="283" t="s">
        <v>680</v>
      </c>
      <c r="G185" s="262"/>
      <c r="H185" s="262" t="s">
        <v>752</v>
      </c>
      <c r="I185" s="262" t="s">
        <v>676</v>
      </c>
      <c r="J185" s="262">
        <v>50</v>
      </c>
      <c r="K185" s="308"/>
    </row>
    <row r="186" spans="2:11" s="1" customFormat="1" ht="15" customHeight="1">
      <c r="B186" s="285"/>
      <c r="C186" s="262" t="s">
        <v>753</v>
      </c>
      <c r="D186" s="262"/>
      <c r="E186" s="262"/>
      <c r="F186" s="283" t="s">
        <v>680</v>
      </c>
      <c r="G186" s="262"/>
      <c r="H186" s="262" t="s">
        <v>754</v>
      </c>
      <c r="I186" s="262" t="s">
        <v>755</v>
      </c>
      <c r="J186" s="262"/>
      <c r="K186" s="308"/>
    </row>
    <row r="187" spans="2:11" s="1" customFormat="1" ht="15" customHeight="1">
      <c r="B187" s="285"/>
      <c r="C187" s="262" t="s">
        <v>756</v>
      </c>
      <c r="D187" s="262"/>
      <c r="E187" s="262"/>
      <c r="F187" s="283" t="s">
        <v>680</v>
      </c>
      <c r="G187" s="262"/>
      <c r="H187" s="262" t="s">
        <v>757</v>
      </c>
      <c r="I187" s="262" t="s">
        <v>755</v>
      </c>
      <c r="J187" s="262"/>
      <c r="K187" s="308"/>
    </row>
    <row r="188" spans="2:11" s="1" customFormat="1" ht="15" customHeight="1">
      <c r="B188" s="285"/>
      <c r="C188" s="262" t="s">
        <v>758</v>
      </c>
      <c r="D188" s="262"/>
      <c r="E188" s="262"/>
      <c r="F188" s="283" t="s">
        <v>680</v>
      </c>
      <c r="G188" s="262"/>
      <c r="H188" s="262" t="s">
        <v>759</v>
      </c>
      <c r="I188" s="262" t="s">
        <v>755</v>
      </c>
      <c r="J188" s="262"/>
      <c r="K188" s="308"/>
    </row>
    <row r="189" spans="2:11" s="1" customFormat="1" ht="15" customHeight="1">
      <c r="B189" s="285"/>
      <c r="C189" s="321" t="s">
        <v>760</v>
      </c>
      <c r="D189" s="262"/>
      <c r="E189" s="262"/>
      <c r="F189" s="283" t="s">
        <v>680</v>
      </c>
      <c r="G189" s="262"/>
      <c r="H189" s="262" t="s">
        <v>761</v>
      </c>
      <c r="I189" s="262" t="s">
        <v>762</v>
      </c>
      <c r="J189" s="322" t="s">
        <v>763</v>
      </c>
      <c r="K189" s="308"/>
    </row>
    <row r="190" spans="2:11" s="1" customFormat="1" ht="15" customHeight="1">
      <c r="B190" s="285"/>
      <c r="C190" s="321" t="s">
        <v>42</v>
      </c>
      <c r="D190" s="262"/>
      <c r="E190" s="262"/>
      <c r="F190" s="283" t="s">
        <v>674</v>
      </c>
      <c r="G190" s="262"/>
      <c r="H190" s="259" t="s">
        <v>764</v>
      </c>
      <c r="I190" s="262" t="s">
        <v>765</v>
      </c>
      <c r="J190" s="262"/>
      <c r="K190" s="308"/>
    </row>
    <row r="191" spans="2:11" s="1" customFormat="1" ht="15" customHeight="1">
      <c r="B191" s="285"/>
      <c r="C191" s="321" t="s">
        <v>766</v>
      </c>
      <c r="D191" s="262"/>
      <c r="E191" s="262"/>
      <c r="F191" s="283" t="s">
        <v>674</v>
      </c>
      <c r="G191" s="262"/>
      <c r="H191" s="262" t="s">
        <v>767</v>
      </c>
      <c r="I191" s="262" t="s">
        <v>709</v>
      </c>
      <c r="J191" s="262"/>
      <c r="K191" s="308"/>
    </row>
    <row r="192" spans="2:11" s="1" customFormat="1" ht="15" customHeight="1">
      <c r="B192" s="285"/>
      <c r="C192" s="321" t="s">
        <v>768</v>
      </c>
      <c r="D192" s="262"/>
      <c r="E192" s="262"/>
      <c r="F192" s="283" t="s">
        <v>674</v>
      </c>
      <c r="G192" s="262"/>
      <c r="H192" s="262" t="s">
        <v>769</v>
      </c>
      <c r="I192" s="262" t="s">
        <v>709</v>
      </c>
      <c r="J192" s="262"/>
      <c r="K192" s="308"/>
    </row>
    <row r="193" spans="2:11" s="1" customFormat="1" ht="15" customHeight="1">
      <c r="B193" s="285"/>
      <c r="C193" s="321" t="s">
        <v>770</v>
      </c>
      <c r="D193" s="262"/>
      <c r="E193" s="262"/>
      <c r="F193" s="283" t="s">
        <v>680</v>
      </c>
      <c r="G193" s="262"/>
      <c r="H193" s="262" t="s">
        <v>771</v>
      </c>
      <c r="I193" s="262" t="s">
        <v>709</v>
      </c>
      <c r="J193" s="262"/>
      <c r="K193" s="308"/>
    </row>
    <row r="194" spans="2:11" s="1" customFormat="1" ht="15" customHeight="1">
      <c r="B194" s="314"/>
      <c r="C194" s="323"/>
      <c r="D194" s="294"/>
      <c r="E194" s="294"/>
      <c r="F194" s="294"/>
      <c r="G194" s="294"/>
      <c r="H194" s="294"/>
      <c r="I194" s="294"/>
      <c r="J194" s="294"/>
      <c r="K194" s="315"/>
    </row>
    <row r="195" spans="2:11" s="1" customFormat="1" ht="18.75" customHeight="1">
      <c r="B195" s="296"/>
      <c r="C195" s="306"/>
      <c r="D195" s="306"/>
      <c r="E195" s="306"/>
      <c r="F195" s="316"/>
      <c r="G195" s="306"/>
      <c r="H195" s="306"/>
      <c r="I195" s="306"/>
      <c r="J195" s="306"/>
      <c r="K195" s="296"/>
    </row>
    <row r="196" spans="2:11" s="1" customFormat="1" ht="18.75" customHeight="1">
      <c r="B196" s="296"/>
      <c r="C196" s="306"/>
      <c r="D196" s="306"/>
      <c r="E196" s="306"/>
      <c r="F196" s="316"/>
      <c r="G196" s="306"/>
      <c r="H196" s="306"/>
      <c r="I196" s="306"/>
      <c r="J196" s="306"/>
      <c r="K196" s="296"/>
    </row>
    <row r="197" spans="2:11" s="1" customFormat="1" ht="18.75" customHeight="1">
      <c r="B197" s="269"/>
      <c r="C197" s="269"/>
      <c r="D197" s="269"/>
      <c r="E197" s="269"/>
      <c r="F197" s="269"/>
      <c r="G197" s="269"/>
      <c r="H197" s="269"/>
      <c r="I197" s="269"/>
      <c r="J197" s="269"/>
      <c r="K197" s="269"/>
    </row>
    <row r="198" spans="2:11" s="1" customFormat="1" ht="13.5">
      <c r="B198" s="251"/>
      <c r="C198" s="252"/>
      <c r="D198" s="252"/>
      <c r="E198" s="252"/>
      <c r="F198" s="252"/>
      <c r="G198" s="252"/>
      <c r="H198" s="252"/>
      <c r="I198" s="252"/>
      <c r="J198" s="252"/>
      <c r="K198" s="253"/>
    </row>
    <row r="199" spans="2:11" s="1" customFormat="1" ht="21">
      <c r="B199" s="254"/>
      <c r="C199" s="382" t="s">
        <v>772</v>
      </c>
      <c r="D199" s="382"/>
      <c r="E199" s="382"/>
      <c r="F199" s="382"/>
      <c r="G199" s="382"/>
      <c r="H199" s="382"/>
      <c r="I199" s="382"/>
      <c r="J199" s="382"/>
      <c r="K199" s="255"/>
    </row>
    <row r="200" spans="2:11" s="1" customFormat="1" ht="25.5" customHeight="1">
      <c r="B200" s="254"/>
      <c r="C200" s="324" t="s">
        <v>773</v>
      </c>
      <c r="D200" s="324"/>
      <c r="E200" s="324"/>
      <c r="F200" s="324" t="s">
        <v>774</v>
      </c>
      <c r="G200" s="325"/>
      <c r="H200" s="383" t="s">
        <v>775</v>
      </c>
      <c r="I200" s="383"/>
      <c r="J200" s="383"/>
      <c r="K200" s="255"/>
    </row>
    <row r="201" spans="2:11" s="1" customFormat="1" ht="5.25" customHeight="1">
      <c r="B201" s="285"/>
      <c r="C201" s="280"/>
      <c r="D201" s="280"/>
      <c r="E201" s="280"/>
      <c r="F201" s="280"/>
      <c r="G201" s="306"/>
      <c r="H201" s="280"/>
      <c r="I201" s="280"/>
      <c r="J201" s="280"/>
      <c r="K201" s="308"/>
    </row>
    <row r="202" spans="2:11" s="1" customFormat="1" ht="15" customHeight="1">
      <c r="B202" s="285"/>
      <c r="C202" s="262" t="s">
        <v>765</v>
      </c>
      <c r="D202" s="262"/>
      <c r="E202" s="262"/>
      <c r="F202" s="283" t="s">
        <v>43</v>
      </c>
      <c r="G202" s="262"/>
      <c r="H202" s="384" t="s">
        <v>776</v>
      </c>
      <c r="I202" s="384"/>
      <c r="J202" s="384"/>
      <c r="K202" s="308"/>
    </row>
    <row r="203" spans="2:11" s="1" customFormat="1" ht="15" customHeight="1">
      <c r="B203" s="285"/>
      <c r="C203" s="262"/>
      <c r="D203" s="262"/>
      <c r="E203" s="262"/>
      <c r="F203" s="283" t="s">
        <v>44</v>
      </c>
      <c r="G203" s="262"/>
      <c r="H203" s="384" t="s">
        <v>777</v>
      </c>
      <c r="I203" s="384"/>
      <c r="J203" s="384"/>
      <c r="K203" s="308"/>
    </row>
    <row r="204" spans="2:11" s="1" customFormat="1" ht="15" customHeight="1">
      <c r="B204" s="285"/>
      <c r="C204" s="262"/>
      <c r="D204" s="262"/>
      <c r="E204" s="262"/>
      <c r="F204" s="283" t="s">
        <v>47</v>
      </c>
      <c r="G204" s="262"/>
      <c r="H204" s="384" t="s">
        <v>778</v>
      </c>
      <c r="I204" s="384"/>
      <c r="J204" s="384"/>
      <c r="K204" s="308"/>
    </row>
    <row r="205" spans="2:11" s="1" customFormat="1" ht="15" customHeight="1">
      <c r="B205" s="285"/>
      <c r="C205" s="262"/>
      <c r="D205" s="262"/>
      <c r="E205" s="262"/>
      <c r="F205" s="283" t="s">
        <v>45</v>
      </c>
      <c r="G205" s="262"/>
      <c r="H205" s="384" t="s">
        <v>779</v>
      </c>
      <c r="I205" s="384"/>
      <c r="J205" s="384"/>
      <c r="K205" s="308"/>
    </row>
    <row r="206" spans="2:11" s="1" customFormat="1" ht="15" customHeight="1">
      <c r="B206" s="285"/>
      <c r="C206" s="262"/>
      <c r="D206" s="262"/>
      <c r="E206" s="262"/>
      <c r="F206" s="283" t="s">
        <v>46</v>
      </c>
      <c r="G206" s="262"/>
      <c r="H206" s="384" t="s">
        <v>780</v>
      </c>
      <c r="I206" s="384"/>
      <c r="J206" s="384"/>
      <c r="K206" s="308"/>
    </row>
    <row r="207" spans="2:11" s="1" customFormat="1" ht="15" customHeight="1">
      <c r="B207" s="285"/>
      <c r="C207" s="262"/>
      <c r="D207" s="262"/>
      <c r="E207" s="262"/>
      <c r="F207" s="283"/>
      <c r="G207" s="262"/>
      <c r="H207" s="262"/>
      <c r="I207" s="262"/>
      <c r="J207" s="262"/>
      <c r="K207" s="308"/>
    </row>
    <row r="208" spans="2:11" s="1" customFormat="1" ht="15" customHeight="1">
      <c r="B208" s="285"/>
      <c r="C208" s="262" t="s">
        <v>721</v>
      </c>
      <c r="D208" s="262"/>
      <c r="E208" s="262"/>
      <c r="F208" s="283" t="s">
        <v>79</v>
      </c>
      <c r="G208" s="262"/>
      <c r="H208" s="384" t="s">
        <v>781</v>
      </c>
      <c r="I208" s="384"/>
      <c r="J208" s="384"/>
      <c r="K208" s="308"/>
    </row>
    <row r="209" spans="2:11" s="1" customFormat="1" ht="15" customHeight="1">
      <c r="B209" s="285"/>
      <c r="C209" s="262"/>
      <c r="D209" s="262"/>
      <c r="E209" s="262"/>
      <c r="F209" s="283" t="s">
        <v>618</v>
      </c>
      <c r="G209" s="262"/>
      <c r="H209" s="384" t="s">
        <v>619</v>
      </c>
      <c r="I209" s="384"/>
      <c r="J209" s="384"/>
      <c r="K209" s="308"/>
    </row>
    <row r="210" spans="2:11" s="1" customFormat="1" ht="15" customHeight="1">
      <c r="B210" s="285"/>
      <c r="C210" s="262"/>
      <c r="D210" s="262"/>
      <c r="E210" s="262"/>
      <c r="F210" s="283" t="s">
        <v>616</v>
      </c>
      <c r="G210" s="262"/>
      <c r="H210" s="384" t="s">
        <v>782</v>
      </c>
      <c r="I210" s="384"/>
      <c r="J210" s="384"/>
      <c r="K210" s="308"/>
    </row>
    <row r="211" spans="2:11" s="1" customFormat="1" ht="15" customHeight="1">
      <c r="B211" s="326"/>
      <c r="C211" s="262"/>
      <c r="D211" s="262"/>
      <c r="E211" s="262"/>
      <c r="F211" s="283" t="s">
        <v>83</v>
      </c>
      <c r="G211" s="321"/>
      <c r="H211" s="385" t="s">
        <v>82</v>
      </c>
      <c r="I211" s="385"/>
      <c r="J211" s="385"/>
      <c r="K211" s="327"/>
    </row>
    <row r="212" spans="2:11" s="1" customFormat="1" ht="15" customHeight="1">
      <c r="B212" s="326"/>
      <c r="C212" s="262"/>
      <c r="D212" s="262"/>
      <c r="E212" s="262"/>
      <c r="F212" s="283" t="s">
        <v>620</v>
      </c>
      <c r="G212" s="321"/>
      <c r="H212" s="385" t="s">
        <v>783</v>
      </c>
      <c r="I212" s="385"/>
      <c r="J212" s="385"/>
      <c r="K212" s="327"/>
    </row>
    <row r="213" spans="2:11" s="1" customFormat="1" ht="15" customHeight="1">
      <c r="B213" s="326"/>
      <c r="C213" s="262"/>
      <c r="D213" s="262"/>
      <c r="E213" s="262"/>
      <c r="F213" s="283"/>
      <c r="G213" s="321"/>
      <c r="H213" s="312"/>
      <c r="I213" s="312"/>
      <c r="J213" s="312"/>
      <c r="K213" s="327"/>
    </row>
    <row r="214" spans="2:11" s="1" customFormat="1" ht="15" customHeight="1">
      <c r="B214" s="326"/>
      <c r="C214" s="262" t="s">
        <v>745</v>
      </c>
      <c r="D214" s="262"/>
      <c r="E214" s="262"/>
      <c r="F214" s="283">
        <v>1</v>
      </c>
      <c r="G214" s="321"/>
      <c r="H214" s="385" t="s">
        <v>784</v>
      </c>
      <c r="I214" s="385"/>
      <c r="J214" s="385"/>
      <c r="K214" s="327"/>
    </row>
    <row r="215" spans="2:11" s="1" customFormat="1" ht="15" customHeight="1">
      <c r="B215" s="326"/>
      <c r="C215" s="262"/>
      <c r="D215" s="262"/>
      <c r="E215" s="262"/>
      <c r="F215" s="283">
        <v>2</v>
      </c>
      <c r="G215" s="321"/>
      <c r="H215" s="385" t="s">
        <v>785</v>
      </c>
      <c r="I215" s="385"/>
      <c r="J215" s="385"/>
      <c r="K215" s="327"/>
    </row>
    <row r="216" spans="2:11" s="1" customFormat="1" ht="15" customHeight="1">
      <c r="B216" s="326"/>
      <c r="C216" s="262"/>
      <c r="D216" s="262"/>
      <c r="E216" s="262"/>
      <c r="F216" s="283">
        <v>3</v>
      </c>
      <c r="G216" s="321"/>
      <c r="H216" s="385" t="s">
        <v>786</v>
      </c>
      <c r="I216" s="385"/>
      <c r="J216" s="385"/>
      <c r="K216" s="327"/>
    </row>
    <row r="217" spans="2:11" s="1" customFormat="1" ht="15" customHeight="1">
      <c r="B217" s="326"/>
      <c r="C217" s="262"/>
      <c r="D217" s="262"/>
      <c r="E217" s="262"/>
      <c r="F217" s="283">
        <v>4</v>
      </c>
      <c r="G217" s="321"/>
      <c r="H217" s="385" t="s">
        <v>787</v>
      </c>
      <c r="I217" s="385"/>
      <c r="J217" s="385"/>
      <c r="K217" s="327"/>
    </row>
    <row r="218" spans="2:11" s="1" customFormat="1" ht="12.75" customHeight="1">
      <c r="B218" s="328"/>
      <c r="C218" s="329"/>
      <c r="D218" s="329"/>
      <c r="E218" s="329"/>
      <c r="F218" s="329"/>
      <c r="G218" s="329"/>
      <c r="H218" s="329"/>
      <c r="I218" s="329"/>
      <c r="J218" s="329"/>
      <c r="K218" s="330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1 - Vrtaná studna, výtlak</vt:lpstr>
      <vt:lpstr>2 - Vedlejší a ostatní ná...</vt:lpstr>
      <vt:lpstr>Pokyny pro vyplnění</vt:lpstr>
      <vt:lpstr>'1 - Vrtaná studna, výtlak'!Názvy_tisku</vt:lpstr>
      <vt:lpstr>'2 - Vedlejší a ostatní ná...'!Názvy_tisku</vt:lpstr>
      <vt:lpstr>'Rekapitulace stavby'!Názvy_tisku</vt:lpstr>
      <vt:lpstr>'1 - Vrtaná studna, výtlak'!Oblast_tisku</vt:lpstr>
      <vt:lpstr>'2 - Vedlejší a ostatní ná...'!Oblast_tisku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Libuše Zíková</dc:creator>
  <cp:lastModifiedBy>PC_Reditelna</cp:lastModifiedBy>
  <cp:lastPrinted>2021-03-03T08:28:16Z</cp:lastPrinted>
  <dcterms:created xsi:type="dcterms:W3CDTF">2021-03-02T11:54:26Z</dcterms:created>
  <dcterms:modified xsi:type="dcterms:W3CDTF">2021-03-23T06:49:41Z</dcterms:modified>
</cp:coreProperties>
</file>